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228" windowHeight="9432" firstSheet="4" activeTab="6"/>
  </bookViews>
  <sheets>
    <sheet name="Difference with PREVIOUS RUN" sheetId="1" r:id="rId1"/>
    <sheet name="PREVIOUS RUN" sheetId="2" r:id="rId2"/>
    <sheet name="Check_EFS" sheetId="3" r:id="rId3"/>
    <sheet name="Check_OLDS" sheetId="4" r:id="rId4"/>
    <sheet name="English" sheetId="5" r:id="rId5"/>
    <sheet name="French" sheetId="6" r:id="rId6"/>
    <sheet name="Spanish" sheetId="7" r:id="rId7"/>
  </sheets>
  <externalReferences>
    <externalReference r:id="rId10"/>
    <externalReference r:id="rId11"/>
  </externalReferences>
  <definedNames>
    <definedName name="_Order1" hidden="1">255</definedName>
    <definedName name="_Order2" hidden="1">255</definedName>
    <definedName name="growth_e">'English'!$F$9:$I$19,'English'!$F$22:$I$32</definedName>
    <definedName name="growth_f">'French'!$F$9:$I$19,'French'!$F$22:$I$32</definedName>
    <definedName name="growth_s">'Spanish'!$F$9:$I$19,'Spanish'!$F$22:$I$32</definedName>
    <definedName name="_xlnm.Print_Area" localSheetId="4">'English'!$A$1:$I$37</definedName>
    <definedName name="_xlnm.Print_Area" localSheetId="5">'French'!$A$1:$I$37</definedName>
    <definedName name="_xlnm.Print_Area" localSheetId="6">'Spanish'!$A$1:$I$37</definedName>
  </definedNames>
  <calcPr fullCalcOnLoad="1"/>
</workbook>
</file>

<file path=xl/sharedStrings.xml><?xml version="1.0" encoding="utf-8"?>
<sst xmlns="http://schemas.openxmlformats.org/spreadsheetml/2006/main" count="242" uniqueCount="99">
  <si>
    <t>(Billion dollars and percentage)</t>
  </si>
  <si>
    <t>Value</t>
  </si>
  <si>
    <t>Share</t>
  </si>
  <si>
    <t>Annual percentage change</t>
  </si>
  <si>
    <t>Exporters</t>
  </si>
  <si>
    <t>Importers</t>
  </si>
  <si>
    <t>Exportateurs</t>
  </si>
  <si>
    <t>Importateurs</t>
  </si>
  <si>
    <t>Exportadores</t>
  </si>
  <si>
    <t>Importadores</t>
  </si>
  <si>
    <t>Valeur</t>
  </si>
  <si>
    <t>Variation annuelle en pourcentage</t>
  </si>
  <si>
    <t>Valor</t>
  </si>
  <si>
    <t>Variación porcentual anual</t>
  </si>
  <si>
    <t>European Union (27)</t>
  </si>
  <si>
    <t>United States</t>
  </si>
  <si>
    <t>China</t>
  </si>
  <si>
    <t>Australia</t>
  </si>
  <si>
    <t>Turkey</t>
  </si>
  <si>
    <t>Thailand</t>
  </si>
  <si>
    <t>Macao, China</t>
  </si>
  <si>
    <t>Canada</t>
  </si>
  <si>
    <t>Hong Kong, China</t>
  </si>
  <si>
    <t>Switzerland</t>
  </si>
  <si>
    <t>Malaysia</t>
  </si>
  <si>
    <t>Mexico</t>
  </si>
  <si>
    <t>Russian Federation</t>
  </si>
  <si>
    <t>India</t>
  </si>
  <si>
    <t>Croatia</t>
  </si>
  <si>
    <t>Above 15</t>
  </si>
  <si>
    <t>Japan</t>
  </si>
  <si>
    <t>Korea, Republic of</t>
  </si>
  <si>
    <t>Norway</t>
  </si>
  <si>
    <t>Singapore</t>
  </si>
  <si>
    <t>United Arab Emirates</t>
  </si>
  <si>
    <t>Brazil</t>
  </si>
  <si>
    <t xml:space="preserve">    ... </t>
  </si>
  <si>
    <t xml:space="preserve">   ...</t>
  </si>
  <si>
    <t xml:space="preserve">   -</t>
  </si>
  <si>
    <t xml:space="preserve">       Extra-EU (27) exports</t>
  </si>
  <si>
    <t xml:space="preserve">       Extra-EU (27) imports</t>
  </si>
  <si>
    <t>Table III.7</t>
  </si>
  <si>
    <t>Leading exporters and importers of travel, 2009</t>
  </si>
  <si>
    <t>2000-09</t>
  </si>
  <si>
    <t>Share in 10 economies</t>
  </si>
  <si>
    <t>Part dans 10 économies</t>
  </si>
  <si>
    <t xml:space="preserve">Table III.3 </t>
  </si>
  <si>
    <t xml:space="preserve">       Exportaciones extra-UE (28)</t>
  </si>
  <si>
    <t xml:space="preserve">       Importaciones extra-UE (28)</t>
  </si>
  <si>
    <t xml:space="preserve">       Exportations extra-UE (28)</t>
  </si>
  <si>
    <t xml:space="preserve">       Importations extra-UE (28)</t>
  </si>
  <si>
    <t xml:space="preserve">       Extra-EU (28) exports</t>
  </si>
  <si>
    <t xml:space="preserve">       Extra-EU (28) imports</t>
  </si>
  <si>
    <t>Parte en 10 economías</t>
  </si>
  <si>
    <r>
      <rPr>
        <i/>
        <sz val="6"/>
        <rFont val="Arial Narrow"/>
        <family val="2"/>
      </rPr>
      <t>Nota:</t>
    </r>
    <r>
      <rPr>
        <sz val="6"/>
        <rFont val="Arial Narrow"/>
        <family val="2"/>
      </rPr>
      <t xml:space="preserve">  Sobre la base de la información de que dispone la Secretaría.</t>
    </r>
  </si>
  <si>
    <t xml:space="preserve">European Union (28) </t>
  </si>
  <si>
    <t xml:space="preserve">Japan </t>
  </si>
  <si>
    <t xml:space="preserve">Switzerland </t>
  </si>
  <si>
    <t xml:space="preserve">Korea, Republic of </t>
  </si>
  <si>
    <t xml:space="preserve">Singapore </t>
  </si>
  <si>
    <t xml:space="preserve">Canada </t>
  </si>
  <si>
    <t xml:space="preserve">United Arab Emirates </t>
  </si>
  <si>
    <t>...</t>
  </si>
  <si>
    <t xml:space="preserve">Chinese Taipei </t>
  </si>
  <si>
    <t xml:space="preserve">China </t>
  </si>
  <si>
    <t xml:space="preserve">Above 10 </t>
  </si>
  <si>
    <t xml:space="preserve">Union européenne (28) </t>
  </si>
  <si>
    <t xml:space="preserve">Japon  </t>
  </si>
  <si>
    <t xml:space="preserve">Suisse  </t>
  </si>
  <si>
    <t xml:space="preserve">Corée, République de  </t>
  </si>
  <si>
    <t xml:space="preserve">Singapour  </t>
  </si>
  <si>
    <t xml:space="preserve">Canada  </t>
  </si>
  <si>
    <t xml:space="preserve">Émirats arabes unis  </t>
  </si>
  <si>
    <t xml:space="preserve">Taipei chinois  </t>
  </si>
  <si>
    <t xml:space="preserve">Chine  </t>
  </si>
  <si>
    <t xml:space="preserve">Total des 10 économies ci-dessus </t>
  </si>
  <si>
    <t xml:space="preserve">Unión Europea (28) </t>
  </si>
  <si>
    <t xml:space="preserve">Japón </t>
  </si>
  <si>
    <t xml:space="preserve">Suiza </t>
  </si>
  <si>
    <t xml:space="preserve">Corea, República de </t>
  </si>
  <si>
    <t xml:space="preserve">Singapur </t>
  </si>
  <si>
    <t xml:space="preserve">Canadá </t>
  </si>
  <si>
    <t xml:space="preserve">Emiratos Árabes Unidos </t>
  </si>
  <si>
    <t xml:space="preserve">Taipei Chino </t>
  </si>
  <si>
    <t xml:space="preserve">Total de las 10 economías anteriores </t>
  </si>
  <si>
    <t xml:space="preserve">Russian Federation </t>
  </si>
  <si>
    <t xml:space="preserve">Brazil </t>
  </si>
  <si>
    <t xml:space="preserve">Fédération de Russie </t>
  </si>
  <si>
    <t xml:space="preserve">Brésil  </t>
  </si>
  <si>
    <t xml:space="preserve">Federación de Rusia </t>
  </si>
  <si>
    <t xml:space="preserve">Brasil </t>
  </si>
  <si>
    <r>
      <rPr>
        <i/>
        <sz val="6"/>
        <rFont val="Arial Narrow"/>
        <family val="2"/>
      </rPr>
      <t>Note:</t>
    </r>
    <r>
      <rPr>
        <sz val="6"/>
        <rFont val="Arial Narrow"/>
        <family val="2"/>
      </rPr>
      <t xml:space="preserve">  Based on information available to the Secretariat.</t>
    </r>
  </si>
  <si>
    <r>
      <rPr>
        <i/>
        <sz val="6"/>
        <rFont val="Arial Narrow"/>
        <family val="2"/>
      </rPr>
      <t>Note:</t>
    </r>
    <r>
      <rPr>
        <sz val="6"/>
        <rFont val="Arial Narrow"/>
        <family val="2"/>
      </rPr>
      <t xml:space="preserve">  D'après les informations à la disposition du Secrétariat.</t>
    </r>
  </si>
  <si>
    <t>Estados Unidos de América a</t>
  </si>
  <si>
    <t>a La Oficina de Análisis Económico de los Estados Unidos clasifica los servicios relacionados con la distribución de películas cinematográficas o cintas de vídeo de la partida de servicios audiovisuales y servicios conexos a la partida de los cargos por el uso de la propiedad intelectual n.i.o.p.</t>
  </si>
  <si>
    <t>États-Unis d'Amérique a</t>
  </si>
  <si>
    <t>a Le Bureau de l'analyse économique des États-Unis classifie les services de distribution de films et de programmes de télévision dans la cetégorie des frais pour usage de propriété intellectuelle (plutôt que dans les services audiovisuels et connexes).</t>
  </si>
  <si>
    <t>United States of America a</t>
  </si>
  <si>
    <t>a The U.S. Bureau of Economic Analysis records film and television tape distribution services under charges for the use of intellectual property n.i.e (rather than under audiovisual and related services).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</si>
</sst>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62">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1"/>
    </font>
    <font>
      <sz val="8"/>
      <color indexed="44"/>
      <name val="Arial Narrow"/>
      <family val="2"/>
    </font>
    <font>
      <sz val="7"/>
      <name val="Arial Narrow"/>
      <family val="2"/>
    </font>
    <font>
      <b/>
      <sz val="9"/>
      <name val="Arial Narrow"/>
      <family val="2"/>
    </font>
    <font>
      <sz val="7"/>
      <color indexed="17"/>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7"/>
      <name val="Frutiger 47LightCn"/>
      <family val="2"/>
    </font>
    <font>
      <sz val="6"/>
      <color indexed="44"/>
      <name val="Arial Narrow"/>
      <family val="2"/>
    </font>
    <font>
      <sz val="6"/>
      <name val="Arial Narrow"/>
      <family val="2"/>
    </font>
    <font>
      <i/>
      <sz val="6"/>
      <name val="Arial Narrow"/>
      <family val="2"/>
    </font>
    <font>
      <i/>
      <sz val="7"/>
      <name val="Arial Narrow"/>
      <family val="2"/>
    </font>
    <font>
      <sz val="7"/>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8"/>
      <name val="Arial Narrow"/>
      <family val="2"/>
    </font>
    <font>
      <sz val="6"/>
      <color indexed="8"/>
      <name val="Arial Narrow"/>
      <family val="2"/>
    </font>
    <font>
      <sz val="8"/>
      <color indexed="8"/>
      <name val="Arial Narrow"/>
      <family val="2"/>
    </font>
    <font>
      <b/>
      <sz val="9"/>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Narrow"/>
      <family val="2"/>
    </font>
    <font>
      <sz val="6"/>
      <color theme="1"/>
      <name val="Arial Narrow"/>
      <family val="2"/>
    </font>
    <font>
      <sz val="8"/>
      <color theme="1"/>
      <name val="Arial Narrow"/>
      <family val="2"/>
    </font>
    <font>
      <b/>
      <sz val="9"/>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color indexed="63"/>
      </right>
      <top>
        <color indexed="63"/>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
      <left>
        <color indexed="63"/>
      </left>
      <right>
        <color indexed="63"/>
      </right>
      <top>
        <color indexed="63"/>
      </top>
      <bottom style="thin">
        <color indexed="44"/>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4">
    <xf numFmtId="200" fontId="0" fillId="0" borderId="0" xfId="0" applyAlignment="1">
      <alignment/>
    </xf>
    <xf numFmtId="0" fontId="6" fillId="0" borderId="0" xfId="57" applyFont="1" applyFill="1" applyAlignment="1" applyProtection="1">
      <alignment horizontal="left"/>
      <protection locked="0"/>
    </xf>
    <xf numFmtId="0" fontId="6" fillId="0" borderId="0" xfId="57" applyFont="1" applyFill="1" applyProtection="1">
      <alignment/>
      <protection locked="0"/>
    </xf>
    <xf numFmtId="0" fontId="8" fillId="0" borderId="0" xfId="57" applyFont="1" applyFill="1" applyAlignment="1" applyProtection="1">
      <alignment horizontal="left"/>
      <protection locked="0"/>
    </xf>
    <xf numFmtId="0" fontId="9" fillId="33" borderId="0" xfId="57" applyFont="1" applyFill="1" applyAlignment="1" applyProtection="1">
      <alignment horizontal="left"/>
      <protection locked="0"/>
    </xf>
    <xf numFmtId="0" fontId="9" fillId="33" borderId="0" xfId="57" applyFont="1" applyFill="1" applyAlignment="1" applyProtection="1">
      <alignment horizontal="left" vertical="center"/>
      <protection locked="0"/>
    </xf>
    <xf numFmtId="0" fontId="9" fillId="33" borderId="0" xfId="57" applyFont="1" applyFill="1" applyAlignment="1" applyProtection="1">
      <alignment horizontal="right" vertical="center" wrapText="1"/>
      <protection locked="0"/>
    </xf>
    <xf numFmtId="0" fontId="10" fillId="34" borderId="0" xfId="57" applyFont="1" applyFill="1" applyAlignment="1" applyProtection="1">
      <alignment horizontal="left"/>
      <protection locked="0"/>
    </xf>
    <xf numFmtId="0" fontId="11" fillId="34" borderId="0" xfId="57" applyFont="1" applyFill="1" applyBorder="1" applyAlignment="1" applyProtection="1">
      <alignment horizontal="right" wrapText="1"/>
      <protection locked="0"/>
    </xf>
    <xf numFmtId="0" fontId="11" fillId="34" borderId="0" xfId="57" applyFont="1" applyFill="1" applyAlignment="1" applyProtection="1">
      <alignment horizontal="right" wrapText="1"/>
      <protection locked="0"/>
    </xf>
    <xf numFmtId="0" fontId="12" fillId="0" borderId="0" xfId="57" applyFont="1" applyFill="1" applyBorder="1">
      <alignment/>
      <protection/>
    </xf>
    <xf numFmtId="202" fontId="6" fillId="35" borderId="0" xfId="57" applyNumberFormat="1" applyFont="1" applyFill="1" applyAlignment="1" applyProtection="1">
      <alignment horizontal="left" wrapText="1"/>
      <protection locked="0"/>
    </xf>
    <xf numFmtId="0" fontId="6" fillId="35"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3" fillId="0" borderId="0" xfId="57" applyNumberFormat="1" applyFont="1" applyFill="1" applyAlignment="1" applyProtection="1">
      <alignment horizontal="left"/>
      <protection locked="0"/>
    </xf>
    <xf numFmtId="0" fontId="15" fillId="0" borderId="0" xfId="57" applyFont="1" applyFill="1" applyAlignment="1" applyProtection="1">
      <alignment horizontal="left" vertical="center"/>
      <protection locked="0"/>
    </xf>
    <xf numFmtId="1" fontId="6" fillId="0" borderId="0" xfId="57" applyNumberFormat="1" applyFont="1" applyFill="1" applyAlignment="1" applyProtection="1">
      <alignment horizontal="right"/>
      <protection locked="0"/>
    </xf>
    <xf numFmtId="205" fontId="6" fillId="0" borderId="0" xfId="57" applyNumberFormat="1" applyFont="1" applyFill="1" applyAlignment="1" applyProtection="1">
      <alignment horizontal="right"/>
      <protection locked="0"/>
    </xf>
    <xf numFmtId="1" fontId="13" fillId="0" borderId="0" xfId="57" applyNumberFormat="1" applyFont="1" applyFill="1" applyAlignment="1" applyProtection="1">
      <alignment horizontal="right"/>
      <protection locked="0"/>
    </xf>
    <xf numFmtId="205" fontId="13" fillId="0" borderId="0" xfId="57" applyNumberFormat="1" applyFont="1" applyFill="1" applyAlignment="1" applyProtection="1">
      <alignment horizontal="right"/>
      <protection locked="0"/>
    </xf>
    <xf numFmtId="205" fontId="12" fillId="35" borderId="0" xfId="57" applyNumberFormat="1" applyFont="1" applyFill="1" applyBorder="1">
      <alignment/>
      <protection/>
    </xf>
    <xf numFmtId="0" fontId="11" fillId="34" borderId="11" xfId="57" applyFont="1" applyFill="1" applyBorder="1" applyAlignment="1" applyProtection="1">
      <alignment horizontal="right" wrapText="1"/>
      <protection locked="0"/>
    </xf>
    <xf numFmtId="0" fontId="11" fillId="34" borderId="11" xfId="57" applyFont="1" applyFill="1" applyBorder="1" applyAlignment="1" applyProtection="1">
      <alignment horizontal="right"/>
      <protection locked="0"/>
    </xf>
    <xf numFmtId="0" fontId="13" fillId="0" borderId="0" xfId="57" applyFont="1" applyFill="1" applyAlignment="1" applyProtection="1">
      <alignment horizontal="left" vertical="center"/>
      <protection locked="0"/>
    </xf>
    <xf numFmtId="0" fontId="9" fillId="33" borderId="11" xfId="57" applyFont="1" applyFill="1" applyBorder="1" applyAlignment="1" applyProtection="1">
      <alignment horizontal="right" vertical="center"/>
      <protection locked="0"/>
    </xf>
    <xf numFmtId="0" fontId="9" fillId="33" borderId="11" xfId="57" applyFont="1" applyFill="1" applyBorder="1" applyAlignment="1" applyProtection="1">
      <alignment horizontal="center" vertical="center" wrapText="1"/>
      <protection locked="0"/>
    </xf>
    <xf numFmtId="0" fontId="9" fillId="33" borderId="0" xfId="57" applyFont="1" applyFill="1" applyBorder="1" applyAlignment="1" applyProtection="1">
      <alignment horizontal="center" vertical="center" wrapText="1"/>
      <protection locked="0"/>
    </xf>
    <xf numFmtId="0" fontId="11" fillId="34" borderId="12" xfId="57" applyFont="1" applyFill="1" applyBorder="1" applyAlignment="1" applyProtection="1">
      <alignment horizontal="right" wrapText="1"/>
      <protection locked="0"/>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6" fillId="0" borderId="10" xfId="57" applyNumberFormat="1" applyFont="1" applyFill="1" applyBorder="1" applyAlignment="1" applyProtection="1">
      <alignment horizontal="right"/>
      <protection locked="0"/>
    </xf>
    <xf numFmtId="0" fontId="16" fillId="0" borderId="13" xfId="57" applyFont="1" applyFill="1" applyBorder="1" applyAlignment="1" applyProtection="1">
      <alignment vertical="center"/>
      <protection locked="0"/>
    </xf>
    <xf numFmtId="200" fontId="0" fillId="0" borderId="13" xfId="0" applyBorder="1" applyAlignment="1">
      <alignment vertical="center"/>
    </xf>
    <xf numFmtId="0" fontId="9" fillId="33" borderId="11" xfId="57" applyFont="1" applyFill="1" applyBorder="1" applyAlignment="1" applyProtection="1">
      <alignment horizontal="center" wrapText="1"/>
      <protection locked="0"/>
    </xf>
    <xf numFmtId="0" fontId="9" fillId="33" borderId="0" xfId="57" applyFont="1" applyFill="1" applyBorder="1" applyAlignment="1" applyProtection="1">
      <alignment horizontal="center" wrapText="1"/>
      <protection locked="0"/>
    </xf>
    <xf numFmtId="0" fontId="7" fillId="0" borderId="0" xfId="57" applyFont="1" applyFill="1" applyAlignment="1" applyProtection="1">
      <alignment horizontal="left" vertical="center"/>
      <protection locked="0"/>
    </xf>
    <xf numFmtId="0" fontId="5" fillId="0" borderId="0" xfId="57" applyFont="1" applyFill="1" applyAlignment="1" applyProtection="1">
      <alignment horizontal="left" vertical="center"/>
      <protection locked="0"/>
    </xf>
    <xf numFmtId="0" fontId="0" fillId="0" borderId="0" xfId="57" applyAlignment="1">
      <alignment horizontal="left"/>
      <protection/>
    </xf>
    <xf numFmtId="0" fontId="9" fillId="33" borderId="11" xfId="57" applyFont="1" applyFill="1" applyBorder="1" applyAlignment="1" applyProtection="1">
      <alignment horizontal="center"/>
      <protection locked="0"/>
    </xf>
    <xf numFmtId="0" fontId="9" fillId="33" borderId="0" xfId="57" applyFont="1" applyFill="1" applyAlignment="1" applyProtection="1">
      <alignment horizontal="center"/>
      <protection locked="0"/>
    </xf>
    <xf numFmtId="0" fontId="6" fillId="0" borderId="0" xfId="57" applyFont="1" applyFill="1" applyAlignment="1" applyProtection="1">
      <alignment/>
      <protection locked="0"/>
    </xf>
    <xf numFmtId="0" fontId="12" fillId="0" borderId="0" xfId="57" applyFont="1" applyFill="1" applyBorder="1" applyAlignment="1">
      <alignment/>
      <protection/>
    </xf>
    <xf numFmtId="0" fontId="6" fillId="0" borderId="0" xfId="57" applyFont="1" applyFill="1" applyBorder="1" applyAlignment="1" applyProtection="1">
      <alignment/>
      <protection locked="0"/>
    </xf>
    <xf numFmtId="205" fontId="12" fillId="35" borderId="0" xfId="57" applyNumberFormat="1" applyFont="1" applyFill="1" applyBorder="1" applyAlignment="1">
      <alignment/>
      <protection/>
    </xf>
    <xf numFmtId="0" fontId="6" fillId="35" borderId="0" xfId="57" applyFont="1" applyFill="1" applyAlignment="1" applyProtection="1">
      <alignment/>
      <protection locked="0"/>
    </xf>
    <xf numFmtId="202" fontId="6" fillId="0" borderId="0" xfId="57" applyNumberFormat="1" applyFont="1" applyFill="1" applyAlignment="1" applyProtection="1">
      <alignment horizontal="left"/>
      <protection locked="0"/>
    </xf>
    <xf numFmtId="202" fontId="6" fillId="0" borderId="10" xfId="57" applyNumberFormat="1" applyFont="1" applyFill="1" applyBorder="1" applyAlignment="1" applyProtection="1">
      <alignment horizontal="left"/>
      <protection locked="0"/>
    </xf>
    <xf numFmtId="0" fontId="6" fillId="0" borderId="0" xfId="57" applyFont="1" applyFill="1" applyBorder="1" applyAlignment="1">
      <alignment horizontal="left"/>
      <protection/>
    </xf>
    <xf numFmtId="0" fontId="6" fillId="0" borderId="10" xfId="57" applyFont="1" applyFill="1" applyBorder="1" applyAlignment="1">
      <alignment horizontal="left"/>
      <protection/>
    </xf>
    <xf numFmtId="0" fontId="14" fillId="0" borderId="14" xfId="57" applyFont="1" applyBorder="1" applyAlignment="1" applyProtection="1">
      <alignment/>
      <protection locked="0"/>
    </xf>
    <xf numFmtId="1" fontId="14" fillId="0" borderId="14" xfId="57" applyNumberFormat="1" applyFont="1" applyBorder="1" applyAlignment="1" applyProtection="1">
      <alignment/>
      <protection locked="0"/>
    </xf>
    <xf numFmtId="0" fontId="6" fillId="0" borderId="0" xfId="58" applyFont="1" applyProtection="1">
      <alignment/>
      <protection locked="0"/>
    </xf>
    <xf numFmtId="0" fontId="6" fillId="0" borderId="14" xfId="58" applyFont="1" applyBorder="1" applyProtection="1">
      <alignment/>
      <protection locked="0"/>
    </xf>
    <xf numFmtId="0" fontId="6" fillId="0" borderId="14" xfId="58" applyFont="1" applyBorder="1" applyAlignment="1" applyProtection="1">
      <alignment horizontal="center"/>
      <protection locked="0"/>
    </xf>
    <xf numFmtId="0" fontId="6" fillId="0" borderId="0" xfId="58" applyFont="1" applyAlignment="1" applyProtection="1">
      <alignment horizontal="center"/>
      <protection locked="0"/>
    </xf>
    <xf numFmtId="1" fontId="12" fillId="35" borderId="0" xfId="57" applyNumberFormat="1" applyFont="1" applyFill="1" applyBorder="1">
      <alignment/>
      <protection/>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18" fillId="0" borderId="0" xfId="58" applyFont="1" applyAlignment="1" applyProtection="1">
      <alignment wrapText="1"/>
      <protection locked="0"/>
    </xf>
    <xf numFmtId="0" fontId="19" fillId="0" borderId="0" xfId="58" applyFont="1" applyProtection="1">
      <alignment/>
      <protection locked="0"/>
    </xf>
    <xf numFmtId="0" fontId="6" fillId="0" borderId="0" xfId="58" applyFont="1" applyBorder="1" applyAlignment="1" applyProtection="1">
      <alignment horizontal="center"/>
      <protection locked="0"/>
    </xf>
    <xf numFmtId="200" fontId="6" fillId="0" borderId="0" xfId="0" applyFont="1" applyAlignment="1" applyProtection="1">
      <alignment/>
      <protection locked="0"/>
    </xf>
    <xf numFmtId="200" fontId="6" fillId="0" borderId="0" xfId="0" applyFont="1" applyFill="1" applyBorder="1" applyAlignment="1" applyProtection="1">
      <alignment/>
      <protection locked="0"/>
    </xf>
    <xf numFmtId="200" fontId="0" fillId="0" borderId="14" xfId="0" applyBorder="1" applyAlignment="1">
      <alignment vertical="center"/>
    </xf>
    <xf numFmtId="202" fontId="6" fillId="0" borderId="10" xfId="57" applyNumberFormat="1" applyFont="1" applyFill="1" applyBorder="1" applyAlignment="1" applyProtection="1" quotePrefix="1">
      <alignment horizontal="left" indent="1"/>
      <protection locked="0"/>
    </xf>
    <xf numFmtId="0" fontId="6" fillId="0" borderId="10" xfId="57" applyFont="1" applyFill="1" applyBorder="1" applyAlignment="1" quotePrefix="1">
      <alignment horizontal="left" indent="1"/>
      <protection/>
    </xf>
    <xf numFmtId="0" fontId="58" fillId="0" borderId="0" xfId="58" applyFont="1" applyFill="1" applyBorder="1" applyAlignment="1" applyProtection="1">
      <alignment horizontal="right"/>
      <protection locked="0"/>
    </xf>
    <xf numFmtId="0" fontId="58" fillId="0" borderId="0" xfId="58" applyFont="1" applyFill="1" applyAlignment="1" applyProtection="1">
      <alignment horizontal="right"/>
      <protection locked="0"/>
    </xf>
    <xf numFmtId="0" fontId="58" fillId="0" borderId="0" xfId="58" applyFont="1" applyProtection="1">
      <alignment/>
      <protection locked="0"/>
    </xf>
    <xf numFmtId="0" fontId="58" fillId="0" borderId="0" xfId="58" applyFont="1" applyFill="1" applyBorder="1" applyProtection="1">
      <alignment/>
      <protection locked="0"/>
    </xf>
    <xf numFmtId="0" fontId="58" fillId="0" borderId="0" xfId="58" applyFont="1" applyFill="1" applyProtection="1">
      <alignment/>
      <protection locked="0"/>
    </xf>
    <xf numFmtId="200" fontId="16" fillId="0" borderId="0" xfId="0" applyFont="1" applyFill="1" applyBorder="1" applyAlignment="1" applyProtection="1">
      <alignment horizontal="left"/>
      <protection locked="0"/>
    </xf>
    <xf numFmtId="0" fontId="17" fillId="0" borderId="13" xfId="58" applyFont="1" applyFill="1" applyBorder="1" applyAlignment="1" applyProtection="1" quotePrefix="1">
      <alignment horizontal="left" vertical="center" wrapText="1"/>
      <protection locked="0"/>
    </xf>
    <xf numFmtId="0" fontId="17" fillId="0" borderId="13" xfId="58" applyFont="1" applyFill="1" applyBorder="1" applyAlignment="1" applyProtection="1">
      <alignment vertical="center" wrapText="1"/>
      <protection locked="0"/>
    </xf>
    <xf numFmtId="200" fontId="0" fillId="0" borderId="14" xfId="0" applyBorder="1" applyAlignment="1">
      <alignment vertical="center"/>
    </xf>
    <xf numFmtId="0" fontId="5" fillId="0" borderId="0" xfId="58" applyFont="1" applyFill="1" applyAlignment="1" applyProtection="1">
      <alignment horizontal="left" vertical="center"/>
      <protection locked="0"/>
    </xf>
    <xf numFmtId="0" fontId="7" fillId="0" borderId="0" xfId="58" applyFont="1" applyFill="1" applyAlignment="1" applyProtection="1">
      <alignment horizontal="left" vertical="center"/>
      <protection locked="0"/>
    </xf>
    <xf numFmtId="0" fontId="15" fillId="0" borderId="0" xfId="58" applyFont="1" applyFill="1" applyAlignment="1" applyProtection="1">
      <alignment horizontal="left" vertical="center"/>
      <protection locked="0"/>
    </xf>
    <xf numFmtId="0" fontId="9" fillId="33" borderId="0" xfId="57" applyFont="1" applyFill="1" applyAlignment="1" applyProtection="1">
      <alignment horizontal="center"/>
      <protection locked="0"/>
    </xf>
    <xf numFmtId="0" fontId="9" fillId="33" borderId="11" xfId="57" applyFont="1" applyFill="1" applyBorder="1" applyAlignment="1" applyProtection="1">
      <alignment horizontal="center"/>
      <protection locked="0"/>
    </xf>
    <xf numFmtId="0" fontId="9" fillId="33" borderId="0" xfId="57" applyFont="1" applyFill="1" applyBorder="1" applyAlignment="1" applyProtection="1">
      <alignment horizontal="center"/>
      <protection locked="0"/>
    </xf>
    <xf numFmtId="0" fontId="9" fillId="33" borderId="11" xfId="57" applyFont="1" applyFill="1" applyBorder="1" applyAlignment="1" applyProtection="1">
      <alignment horizontal="center" wrapText="1"/>
      <protection locked="0"/>
    </xf>
    <xf numFmtId="0" fontId="9" fillId="33" borderId="0" xfId="57" applyFont="1" applyFill="1" applyBorder="1" applyAlignment="1" applyProtection="1">
      <alignment horizontal="center" wrapText="1"/>
      <protection locked="0"/>
    </xf>
    <xf numFmtId="200" fontId="16" fillId="0" borderId="13" xfId="0" applyFont="1" applyFill="1" applyBorder="1" applyAlignment="1" applyProtection="1">
      <alignment horizontal="left" wrapText="1"/>
      <protection locked="0"/>
    </xf>
    <xf numFmtId="200" fontId="16" fillId="0" borderId="13" xfId="0" applyFont="1" applyFill="1" applyBorder="1" applyAlignment="1" applyProtection="1">
      <alignment horizontal="left"/>
      <protection locked="0"/>
    </xf>
    <xf numFmtId="0" fontId="59" fillId="0" borderId="0" xfId="58" applyFont="1" applyFill="1" applyAlignment="1" applyProtection="1">
      <alignment horizontal="left" vertical="center"/>
      <protection locked="0"/>
    </xf>
    <xf numFmtId="0" fontId="60" fillId="0" borderId="0" xfId="58" applyFont="1" applyFill="1" applyAlignment="1" applyProtection="1">
      <alignment horizontal="left" vertical="center"/>
      <protection locked="0"/>
    </xf>
    <xf numFmtId="0" fontId="61" fillId="0" borderId="0" xfId="58" applyFont="1" applyFill="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r.wto.org\dfsroot\_Stat\Its\EDP_Applications\Table%20production_System\Final_Tables\Master_Excel\Publish\yea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r.wto.org\dfsroot\_Stat\Its\EDP_Applications\Table%20production_System\Final_Tables\Master_Excel\Publish\Titles\Titles_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s"/>
      <sheetName val="macros"/>
      <sheetName val="Sheet3"/>
    </sheetNames>
    <definedNames>
      <definedName name="YMAX2" refersTo="=years!$C$5"/>
    </definedNames>
    <sheetDataSet>
      <sheetData sheetId="0">
        <row r="3">
          <cell r="C3">
            <v>2016</v>
          </cell>
        </row>
        <row r="4">
          <cell r="C4" t="str">
            <v>2015</v>
          </cell>
        </row>
        <row r="5">
          <cell r="C5" t="str">
            <v>2014</v>
          </cell>
        </row>
        <row r="18">
          <cell r="C18" t="str">
            <v>2010-15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Definitions"/>
      <sheetName val="Titles_ALL"/>
      <sheetName val="SAS concordance"/>
      <sheetName val="Sheet3"/>
      <sheetName val="Sheet2"/>
      <sheetName val="Sheet1"/>
    </sheetNames>
    <sheetDataSet>
      <sheetData sheetId="2">
        <row r="385">
          <cell r="M385" t="str">
            <v>Table A43 </v>
          </cell>
          <cell r="O385" t="str">
            <v>Major exporters and importers of charges for the use of intellectual property n.i.e., 2015 and 2016</v>
          </cell>
          <cell r="Q385" t="str">
            <v>(Million dollars and percentage)</v>
          </cell>
          <cell r="U385" t="str">
            <v>Tableau A43 </v>
          </cell>
          <cell r="V385" t="str">
            <v>Principaux exportateurs et importateurs des frais pour usage de propriété intellectuelle n.i.a., 2015 et 2016</v>
          </cell>
          <cell r="X385" t="str">
            <v>(En millions de dollars et en pourcentage)</v>
          </cell>
          <cell r="AB385" t="str">
            <v>Cuadro A43 </v>
          </cell>
          <cell r="AC385" t="str">
            <v>Principales exportadores e importadores de cargos por el uso de la propiedad intelectual n.i.o.p., 2015 y 2016</v>
          </cell>
          <cell r="AE385" t="str">
            <v>(Millones de dólares y porcentajes)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M45"/>
  <sheetViews>
    <sheetView zoomScalePageLayoutView="0" workbookViewId="0" topLeftCell="A1">
      <selection activeCell="F1" sqref="F1:F16384"/>
    </sheetView>
  </sheetViews>
  <sheetFormatPr defaultColWidth="8.57421875" defaultRowHeight="15"/>
  <cols>
    <col min="1" max="1" width="1.7109375" style="43" customWidth="1"/>
    <col min="2" max="2" width="25.8515625" style="43" customWidth="1"/>
    <col min="3" max="9" width="7.7109375" style="43" customWidth="1"/>
    <col min="10" max="10" width="1.8515625" style="43" customWidth="1"/>
    <col min="11" max="16384" width="8.57421875" style="43" customWidth="1"/>
  </cols>
  <sheetData>
    <row r="1" spans="2:13" ht="15" customHeight="1">
      <c r="B1" s="39" t="str">
        <f>IF(TRIM(English!B1)=TRIM('PREVIOUS RUN'!B1),0,TRIM(English!B1))</f>
        <v>Table A43</v>
      </c>
      <c r="C1" s="39"/>
      <c r="D1" s="40"/>
      <c r="E1" s="40"/>
      <c r="F1" s="40"/>
      <c r="G1" s="40"/>
      <c r="H1" s="40"/>
      <c r="I1" s="40"/>
      <c r="J1" s="1"/>
      <c r="K1" s="1"/>
      <c r="L1" s="1"/>
      <c r="M1" s="1"/>
    </row>
    <row r="2" spans="2:13" ht="39" customHeight="1">
      <c r="B2" s="38" t="s">
        <v>42</v>
      </c>
      <c r="C2" s="38"/>
      <c r="D2" s="38"/>
      <c r="E2" s="38"/>
      <c r="F2" s="38"/>
      <c r="G2" s="38"/>
      <c r="H2" s="38"/>
      <c r="I2" s="38"/>
      <c r="J2" s="24"/>
      <c r="K2" s="24"/>
      <c r="L2" s="24"/>
      <c r="M2" s="24"/>
    </row>
    <row r="3" spans="2:13" ht="21" customHeight="1">
      <c r="B3" s="16" t="str">
        <f>IF(TRIM(English!B3)=TRIM('PREVIOUS RUN'!B3),0,TRIM(English!B3))</f>
        <v>(Million dollars and percentage)</v>
      </c>
      <c r="C3" s="3"/>
      <c r="D3" s="3"/>
      <c r="E3" s="3"/>
      <c r="F3" s="3"/>
      <c r="G3" s="3"/>
      <c r="H3" s="3"/>
      <c r="I3" s="3"/>
      <c r="J3" s="3"/>
      <c r="K3" s="3"/>
      <c r="L3" s="3"/>
      <c r="M3" s="3"/>
    </row>
    <row r="4" spans="2:9" ht="21" customHeight="1">
      <c r="B4" s="4"/>
      <c r="C4" s="41">
        <f>IF(TRIM(English!C4)=TRIM('PREVIOUS RUN'!C4),0,TRIM(English!C4))</f>
        <v>0</v>
      </c>
      <c r="D4" s="42" t="e">
        <f>IF(TRIM(English!#REF!)=TRIM('PREVIOUS RUN'!D4),0,TRIM(English!#REF!))</f>
        <v>#REF!</v>
      </c>
      <c r="E4" s="42"/>
      <c r="F4" s="36">
        <f>IF(TRIM(English!F4)=TRIM('PREVIOUS RUN'!F4),0,TRIM(English!F4))</f>
        <v>0</v>
      </c>
      <c r="G4" s="37"/>
      <c r="H4" s="37"/>
      <c r="I4" s="37"/>
    </row>
    <row r="5" spans="2:13" ht="2.25" customHeight="1">
      <c r="B5" s="5"/>
      <c r="C5" s="25"/>
      <c r="D5" s="6"/>
      <c r="E5" s="6"/>
      <c r="F5" s="26"/>
      <c r="G5" s="27"/>
      <c r="H5" s="27"/>
      <c r="I5" s="27"/>
      <c r="L5" s="24"/>
      <c r="M5" s="24"/>
    </row>
    <row r="6" spans="2:13" ht="13.5" customHeight="1">
      <c r="B6" s="7"/>
      <c r="C6" s="23">
        <f>IF(TRIM(English!D6)=TRIM('PREVIOUS RUN'!C6),0,TRIM(English!D6))</f>
        <v>0</v>
      </c>
      <c r="D6" s="8" t="e">
        <f>IF(TRIM(English!#REF!)=TRIM('PREVIOUS RUN'!D6),0,TRIM(English!#REF!))</f>
        <v>#REF!</v>
      </c>
      <c r="E6" s="22" t="str">
        <f>IF(TRIM(English!E6)=TRIM('PREVIOUS RUN'!E6),0,TRIM(English!E6))</f>
        <v>2015</v>
      </c>
      <c r="F6" s="9" t="str">
        <f>IF(TRIM(English!F6)=TRIM('PREVIOUS RUN'!F6),0,TRIM(English!F6))</f>
        <v>2010-15</v>
      </c>
      <c r="G6" s="28">
        <f>IF(TRIM(English!G6)=TRIM('PREVIOUS RUN'!G6),0,TRIM(English!G6))</f>
        <v>0</v>
      </c>
      <c r="H6" s="28">
        <f>IF(TRIM(English!H6)=TRIM('PREVIOUS RUN'!H6),0,TRIM(English!H6))</f>
        <v>0</v>
      </c>
      <c r="I6" s="9">
        <f>IF(TRIM(English!I6)=TRIM('PREVIOUS RUN'!I6),0,TRIM(English!I6))</f>
        <v>0</v>
      </c>
      <c r="L6" s="3"/>
      <c r="M6" s="3"/>
    </row>
    <row r="7" spans="2:3" ht="3.75" customHeight="1">
      <c r="B7" s="44"/>
      <c r="C7" s="44"/>
    </row>
    <row r="8" spans="2:13" ht="12" customHeight="1">
      <c r="B8" s="11">
        <f>IF(TRIM(English!B8)=TRIM('PREVIOUS RUN'!B8),0,TRIM(English!B8))</f>
        <v>0</v>
      </c>
      <c r="C8" s="46"/>
      <c r="D8" s="47"/>
      <c r="E8" s="47"/>
      <c r="F8" s="47"/>
      <c r="G8" s="47"/>
      <c r="H8" s="47"/>
      <c r="I8" s="47"/>
      <c r="L8" s="24"/>
      <c r="M8" s="24"/>
    </row>
    <row r="9" spans="2:13" ht="12" customHeight="1">
      <c r="B9" s="48" t="str">
        <f>IF(TRIM(English!B9)=TRIM('PREVIOUS RUN'!B9),0,TRIM(English!B9))</f>
        <v>United States of America a</v>
      </c>
      <c r="C9" s="18">
        <f>IF(ISNUMBER(English!D9-'PREVIOUS RUN'!C9),English!D9-'PREVIOUS RUN'!C9,)</f>
        <v>121832.819556</v>
      </c>
      <c r="D9" s="18">
        <f>IF(ISNUMBER(English!#REF!-'PREVIOUS RUN'!D9),English!#REF!-'PREVIOUS RUN'!D9,)</f>
        <v>0</v>
      </c>
      <c r="E9" s="18">
        <f>IF(ISNUMBER(English!E9-'PREVIOUS RUN'!E9),English!E9-'PREVIOUS RUN'!E9,)</f>
        <v>-0.29999999999999716</v>
      </c>
      <c r="F9" s="17">
        <f>IF(ISNUMBER(English!F9-'PREVIOUS RUN'!F9),English!F9-'PREVIOUS RUN'!F9,)</f>
        <v>-5.997076208562394</v>
      </c>
      <c r="G9" s="17">
        <f>IF(ISNUMBER(English!G9-'PREVIOUS RUN'!G9),English!G9-'PREVIOUS RUN'!G9,)</f>
        <v>-7.550385053970047</v>
      </c>
      <c r="H9" s="17">
        <f>IF(ISNUMBER(English!H9-'PREVIOUS RUN'!H9),English!H9-'PREVIOUS RUN'!H9,)</f>
        <v>-18.023404419123878</v>
      </c>
      <c r="I9" s="17">
        <f>IF(ISNUMBER(English!I9-'PREVIOUS RUN'!I9),English!I9-'PREVIOUS RUN'!I9,)</f>
        <v>-8.955641118526597</v>
      </c>
      <c r="L9" s="3"/>
      <c r="M9" s="3"/>
    </row>
    <row r="10" spans="2:9" ht="10.5" customHeight="1">
      <c r="B10" s="49" t="str">
        <f>IF(TRIM(English!B10)=TRIM('PREVIOUS RUN'!B10),0,TRIM(English!B10))</f>
        <v>European Union (28)</v>
      </c>
      <c r="C10" s="13">
        <f>IF(ISNUMBER(English!D10-'PREVIOUS RUN'!C10),English!D10-'PREVIOUS RUN'!C10,)</f>
        <v>108011.839372</v>
      </c>
      <c r="D10" s="13">
        <f>IF(ISNUMBER(English!#REF!-'PREVIOUS RUN'!D10),English!#REF!-'PREVIOUS RUN'!D10,)</f>
        <v>0</v>
      </c>
      <c r="E10" s="13">
        <f>IF(ISNUMBER(English!E10-'PREVIOUS RUN'!E10),English!E10-'PREVIOUS RUN'!E10,)</f>
        <v>23.700000000000003</v>
      </c>
      <c r="F10" s="33">
        <f>IF(ISNUMBER(English!F10-'PREVIOUS RUN'!F10),English!F10-'PREVIOUS RUN'!F10,)</f>
        <v>0</v>
      </c>
      <c r="G10" s="14">
        <f>IF(ISNUMBER(English!G10-'PREVIOUS RUN'!G10),English!G10-'PREVIOUS RUN'!G10,)</f>
        <v>1.4363665453987036</v>
      </c>
      <c r="H10" s="14">
        <f>IF(ISNUMBER(English!H10-'PREVIOUS RUN'!H10),English!H10-'PREVIOUS RUN'!H10,)</f>
        <v>-10.467358460198405</v>
      </c>
      <c r="I10" s="14">
        <f>IF(ISNUMBER(English!I10-'PREVIOUS RUN'!I10),English!I10-'PREVIOUS RUN'!I10,)</f>
        <v>-2.7279558582549566</v>
      </c>
    </row>
    <row r="11" spans="2:13" ht="10.5" customHeight="1">
      <c r="B11" s="49" t="str">
        <f>IF(TRIM(English!B11)=TRIM('PREVIOUS RUN'!B11),0,TRIM(English!B11))</f>
        <v>Extra-EU (28) exports</v>
      </c>
      <c r="C11" s="13">
        <f>IF(ISNUMBER(English!D11-'PREVIOUS RUN'!C11),English!D11-'PREVIOUS RUN'!C11,)</f>
        <v>66335.77051903</v>
      </c>
      <c r="D11" s="13">
        <f>IF(ISNUMBER(English!#REF!-'PREVIOUS RUN'!D11),English!#REF!-'PREVIOUS RUN'!D11,)</f>
        <v>0</v>
      </c>
      <c r="E11" s="13">
        <f>IF(ISNUMBER(English!E11-'PREVIOUS RUN'!E11),English!E11-'PREVIOUS RUN'!E11,)</f>
        <v>8</v>
      </c>
      <c r="F11" s="14">
        <f>IF(ISNUMBER(English!F11-'PREVIOUS RUN'!F11),English!F11-'PREVIOUS RUN'!F11,)</f>
        <v>7.951353249677442</v>
      </c>
      <c r="G11" s="14">
        <f>IF(ISNUMBER(English!G11-'PREVIOUS RUN'!G11),English!G11-'PREVIOUS RUN'!G11,)</f>
        <v>21.648398906328307</v>
      </c>
      <c r="H11" s="14">
        <f>IF(ISNUMBER(English!H11-'PREVIOUS RUN'!H11),English!H11-'PREVIOUS RUN'!H11,)</f>
        <v>-10.237529695190284</v>
      </c>
      <c r="I11" s="14">
        <f>IF(ISNUMBER(English!I11-'PREVIOUS RUN'!I11),English!I11-'PREVIOUS RUN'!I11,)</f>
        <v>-14.453758478580202</v>
      </c>
      <c r="L11" s="24"/>
      <c r="M11" s="24"/>
    </row>
    <row r="12" spans="2:13" ht="10.5" customHeight="1">
      <c r="B12" s="49" t="str">
        <f>IF(TRIM(English!B12)=TRIM('PREVIOUS RUN'!B12),0,TRIM(English!B12))</f>
        <v>Japan</v>
      </c>
      <c r="C12" s="13">
        <f>IF(ISNUMBER(English!D12-'PREVIOUS RUN'!C12),English!D12-'PREVIOUS RUN'!C12,)</f>
        <v>38972.333999999995</v>
      </c>
      <c r="D12" s="13">
        <f>IF(ISNUMBER(English!#REF!-'PREVIOUS RUN'!D12),English!#REF!-'PREVIOUS RUN'!D12,)</f>
        <v>0</v>
      </c>
      <c r="E12" s="13">
        <f>IF(ISNUMBER(English!E12-'PREVIOUS RUN'!E12),English!E12-'PREVIOUS RUN'!E12,)</f>
        <v>7.7</v>
      </c>
      <c r="F12" s="14">
        <f>IF(ISNUMBER(English!F12-'PREVIOUS RUN'!F12),English!F12-'PREVIOUS RUN'!F12,)</f>
        <v>-5.547128136726965</v>
      </c>
      <c r="G12" s="14">
        <f>IF(ISNUMBER(English!G12-'PREVIOUS RUN'!G12),English!G12-'PREVIOUS RUN'!G12,)</f>
        <v>2.40731598100065</v>
      </c>
      <c r="H12" s="14">
        <f>IF(ISNUMBER(English!H12-'PREVIOUS RUN'!H12),English!H12-'PREVIOUS RUN'!H12,)</f>
        <v>-12.427734287909</v>
      </c>
      <c r="I12" s="14">
        <f>IF(ISNUMBER(English!I12-'PREVIOUS RUN'!I12),English!I12-'PREVIOUS RUN'!I12,)</f>
        <v>-3.0472214921573393</v>
      </c>
      <c r="L12" s="3"/>
      <c r="M12" s="3"/>
    </row>
    <row r="13" spans="2:9" ht="10.5" customHeight="1">
      <c r="B13" s="49" t="str">
        <f>IF(TRIM(English!B13)=TRIM('PREVIOUS RUN'!B13),0,TRIM(English!B13))</f>
        <v>Switzerland</v>
      </c>
      <c r="C13" s="13">
        <f>IF(ISNUMBER(English!D13-'PREVIOUS RUN'!C13),English!D13-'PREVIOUS RUN'!C13,)</f>
        <v>17513.683999999997</v>
      </c>
      <c r="D13" s="13">
        <f>IF(ISNUMBER(English!#REF!-'PREVIOUS RUN'!D13),English!#REF!-'PREVIOUS RUN'!D13,)</f>
        <v>0</v>
      </c>
      <c r="E13" s="13">
        <f>IF(ISNUMBER(English!E13-'PREVIOUS RUN'!E13),English!E13-'PREVIOUS RUN'!E13,)</f>
        <v>2.6999999999999997</v>
      </c>
      <c r="F13" s="14">
        <f>IF(ISNUMBER(English!F13-'PREVIOUS RUN'!F13),English!F13-'PREVIOUS RUN'!F13,)</f>
        <v>-9.095417552929918</v>
      </c>
      <c r="G13" s="14">
        <f>IF(ISNUMBER(English!G13-'PREVIOUS RUN'!G13),English!G13-'PREVIOUS RUN'!G13,)</f>
        <v>-8.10863250443467</v>
      </c>
      <c r="H13" s="14">
        <f>IF(ISNUMBER(English!H13-'PREVIOUS RUN'!H13),English!H13-'PREVIOUS RUN'!H13,)</f>
        <v>-36.21074352882471</v>
      </c>
      <c r="I13" s="14">
        <f>IF(ISNUMBER(English!I13-'PREVIOUS RUN'!I13),English!I13-'PREVIOUS RUN'!I13,)</f>
        <v>-3.587213499128506</v>
      </c>
    </row>
    <row r="14" spans="2:13" ht="10.5" customHeight="1">
      <c r="B14" s="49" t="str">
        <f>IF(TRIM(English!B14)=TRIM('PREVIOUS RUN'!B14),0,TRIM(English!B14))</f>
        <v>Korea, Republic of</v>
      </c>
      <c r="C14" s="13">
        <f>IF(ISNUMBER(English!D14-'PREVIOUS RUN'!C14),English!D14-'PREVIOUS RUN'!C14,)</f>
        <v>6600.5</v>
      </c>
      <c r="D14" s="13">
        <f>IF(ISNUMBER(English!#REF!-'PREVIOUS RUN'!D14),English!#REF!-'PREVIOUS RUN'!D14,)</f>
        <v>0</v>
      </c>
      <c r="E14" s="13">
        <f>IF(ISNUMBER(English!E14-'PREVIOUS RUN'!E14),English!E14-'PREVIOUS RUN'!E14,)</f>
        <v>-0.2999999999999998</v>
      </c>
      <c r="F14" s="14">
        <f>IF(ISNUMBER(English!F14-'PREVIOUS RUN'!F14),English!F14-'PREVIOUS RUN'!F14,)</f>
        <v>0.22163329236136775</v>
      </c>
      <c r="G14" s="14">
        <f>IF(ISNUMBER(English!G14-'PREVIOUS RUN'!G14),English!G14-'PREVIOUS RUN'!G14,)</f>
        <v>26.384949515953885</v>
      </c>
      <c r="H14" s="14">
        <f>IF(ISNUMBER(English!H14-'PREVIOUS RUN'!H14),English!H14-'PREVIOUS RUN'!H14,)</f>
        <v>9.968647790830452</v>
      </c>
      <c r="I14" s="14">
        <f>IF(ISNUMBER(English!I14-'PREVIOUS RUN'!I14),English!I14-'PREVIOUS RUN'!I14,)</f>
        <v>-12.16814273500138</v>
      </c>
      <c r="L14" s="24"/>
      <c r="M14" s="24"/>
    </row>
    <row r="15" spans="2:9" ht="10.5" customHeight="1">
      <c r="B15" s="49" t="str">
        <f>IF(TRIM(English!B15)=TRIM('PREVIOUS RUN'!B15),0,TRIM(English!B15))</f>
        <v>Singapore</v>
      </c>
      <c r="C15" s="13">
        <f>IF(ISNUMBER(English!D15-'PREVIOUS RUN'!C15),English!D15-'PREVIOUS RUN'!C15,)</f>
        <v>5322.575</v>
      </c>
      <c r="D15" s="13">
        <f>IF(ISNUMBER(English!#REF!-'PREVIOUS RUN'!D15),English!#REF!-'PREVIOUS RUN'!D15,)</f>
        <v>0</v>
      </c>
      <c r="E15" s="13">
        <f>IF(ISNUMBER(English!E15-'PREVIOUS RUN'!E15),English!E15-'PREVIOUS RUN'!E15,)</f>
        <v>-0.19999999999999996</v>
      </c>
      <c r="F15" s="14">
        <f>IF(ISNUMBER(English!F15-'PREVIOUS RUN'!F15),English!F15-'PREVIOUS RUN'!F15,)</f>
        <v>28.63930259827699</v>
      </c>
      <c r="G15" s="14">
        <f>IF(ISNUMBER(English!G15-'PREVIOUS RUN'!G15),English!G15-'PREVIOUS RUN'!G15,)</f>
        <v>-20.86994685816491</v>
      </c>
      <c r="H15" s="14">
        <f>IF(ISNUMBER(English!H15-'PREVIOUS RUN'!H15),English!H15-'PREVIOUS RUN'!H15,)</f>
        <v>12.898496205827477</v>
      </c>
      <c r="I15" s="14">
        <f>IF(ISNUMBER(English!I15-'PREVIOUS RUN'!I15),English!I15-'PREVIOUS RUN'!I15,)</f>
        <v>-2.907918042550145</v>
      </c>
    </row>
    <row r="16" spans="2:9" ht="10.5" customHeight="1">
      <c r="B16" s="49" t="str">
        <f>IF(TRIM(English!B16)=TRIM('PREVIOUS RUN'!B16),0,TRIM(English!B16))</f>
        <v>Canada</v>
      </c>
      <c r="C16" s="13">
        <f>IF(ISNUMBER(English!D16-'PREVIOUS RUN'!C16),English!D16-'PREVIOUS RUN'!C16,)</f>
        <v>4450.629732</v>
      </c>
      <c r="D16" s="13">
        <f>IF(ISNUMBER(English!#REF!-'PREVIOUS RUN'!D16),English!#REF!-'PREVIOUS RUN'!D16,)</f>
        <v>0</v>
      </c>
      <c r="E16" s="13">
        <f>IF(ISNUMBER(English!E16-'PREVIOUS RUN'!E16),English!E16-'PREVIOUS RUN'!E16,)</f>
        <v>-0.40000000000000013</v>
      </c>
      <c r="F16" s="14">
        <f>IF(ISNUMBER(English!F16-'PREVIOUS RUN'!F16),English!F16-'PREVIOUS RUN'!F16,)</f>
        <v>-16.005223428243596</v>
      </c>
      <c r="G16" s="14">
        <f>IF(ISNUMBER(English!G16-'PREVIOUS RUN'!G16),English!G16-'PREVIOUS RUN'!G16,)</f>
        <v>-23.608995704038062</v>
      </c>
      <c r="H16" s="14">
        <f>IF(ISNUMBER(English!H16-'PREVIOUS RUN'!H16),English!H16-'PREVIOUS RUN'!H16,)</f>
        <v>-42.71357051161267</v>
      </c>
      <c r="I16" s="14">
        <f>IF(ISNUMBER(English!I16-'PREVIOUS RUN'!I16),English!I16-'PREVIOUS RUN'!I16,)</f>
        <v>-24.784404384369726</v>
      </c>
    </row>
    <row r="17" spans="2:9" ht="10.5" customHeight="1">
      <c r="B17" s="49" t="str">
        <f>IF(TRIM(English!B17)=TRIM('PREVIOUS RUN'!B17),0,TRIM(English!B17))</f>
        <v>United Arab Emirates</v>
      </c>
      <c r="C17" s="13">
        <f>IF(ISNUMBER(English!D17-'PREVIOUS RUN'!C17),English!D17-'PREVIOUS RUN'!C17,)</f>
        <v>1700.152689</v>
      </c>
      <c r="D17" s="13">
        <f>IF(ISNUMBER(English!#REF!-'PREVIOUS RUN'!D17),English!#REF!-'PREVIOUS RUN'!D17,)</f>
        <v>0</v>
      </c>
      <c r="E17" s="13">
        <f>IF(ISNUMBER(English!E17-'PREVIOUS RUN'!E17),English!E17-'PREVIOUS RUN'!E17,)</f>
        <v>-1</v>
      </c>
      <c r="F17" s="14">
        <f>IF(ISNUMBER(English!F17-'PREVIOUS RUN'!F17),English!F17-'PREVIOUS RUN'!F17,)</f>
        <v>0</v>
      </c>
      <c r="G17" s="14">
        <f>IF(ISNUMBER(English!G17-'PREVIOUS RUN'!G17),English!G17-'PREVIOUS RUN'!G17,)</f>
        <v>0</v>
      </c>
      <c r="H17" s="14">
        <f>IF(ISNUMBER(English!H17-'PREVIOUS RUN'!H17),English!H17-'PREVIOUS RUN'!H17,)</f>
        <v>-1.6666666993111212</v>
      </c>
      <c r="I17" s="14">
        <f>IF(ISNUMBER(English!I17-'PREVIOUS RUN'!I17),English!I17-'PREVIOUS RUN'!I17,)</f>
        <v>2.612903240137231</v>
      </c>
    </row>
    <row r="18" spans="2:9" ht="10.5" customHeight="1">
      <c r="B18" s="49" t="str">
        <f>IF(TRIM(English!B18)=TRIM('PREVIOUS RUN'!B18),0,TRIM(English!B18))</f>
        <v>Chinese Taipei</v>
      </c>
      <c r="C18" s="13">
        <f>IF(ISNUMBER(English!D18-'PREVIOUS RUN'!C18),English!D18-'PREVIOUS RUN'!C18,)</f>
        <v>1219.8</v>
      </c>
      <c r="D18" s="13">
        <f>IF(ISNUMBER(English!#REF!-'PREVIOUS RUN'!D18),English!#REF!-'PREVIOUS RUN'!D18,)</f>
        <v>0</v>
      </c>
      <c r="E18" s="13">
        <f>IF(ISNUMBER(English!E18-'PREVIOUS RUN'!E18),English!E18-'PREVIOUS RUN'!E18,)</f>
        <v>-1.2000000000000002</v>
      </c>
      <c r="F18" s="14">
        <f>IF(ISNUMBER(English!F18-'PREVIOUS RUN'!F18),English!F18-'PREVIOUS RUN'!F18,)</f>
        <v>7.936619830778124</v>
      </c>
      <c r="G18" s="14">
        <f>IF(ISNUMBER(English!G18-'PREVIOUS RUN'!G18),English!G18-'PREVIOUS RUN'!G18,)</f>
        <v>-27.84759095378564</v>
      </c>
      <c r="H18" s="14">
        <f>IF(ISNUMBER(English!H18-'PREVIOUS RUN'!H18),English!H18-'PREVIOUS RUN'!H18,)</f>
        <v>19.413394919168596</v>
      </c>
      <c r="I18" s="14">
        <f>IF(ISNUMBER(English!I18-'PREVIOUS RUN'!I18),English!I18-'PREVIOUS RUN'!I18,)</f>
        <v>-6.218487394957974</v>
      </c>
    </row>
    <row r="19" spans="2:9" ht="10.5" customHeight="1">
      <c r="B19" s="49" t="str">
        <f>IF(TRIM(English!B19)=TRIM('PREVIOUS RUN'!B19),0,TRIM(English!B19))</f>
        <v>China</v>
      </c>
      <c r="C19" s="13">
        <f>IF(ISNUMBER(English!D19-'PREVIOUS RUN'!C19),English!D19-'PREVIOUS RUN'!C19,)</f>
        <v>1157.320745</v>
      </c>
      <c r="D19" s="13">
        <f>IF(ISNUMBER(English!#REF!-'PREVIOUS RUN'!D19),English!#REF!-'PREVIOUS RUN'!D19,)</f>
        <v>0</v>
      </c>
      <c r="E19" s="13">
        <f>IF(ISNUMBER(English!E19-'PREVIOUS RUN'!E19),English!E19-'PREVIOUS RUN'!E19,)</f>
        <v>-1.1</v>
      </c>
      <c r="F19" s="14">
        <f>IF(ISNUMBER(English!F19-'PREVIOUS RUN'!F19),English!F19-'PREVIOUS RUN'!F19,)</f>
        <v>-4.578403788091503</v>
      </c>
      <c r="G19" s="14">
        <f>IF(ISNUMBER(English!G19-'PREVIOUS RUN'!G19),English!G19-'PREVIOUS RUN'!G19,)</f>
        <v>-31.762681268115536</v>
      </c>
      <c r="H19" s="14">
        <f>IF(ISNUMBER(English!H19-'PREVIOUS RUN'!H19),English!H19-'PREVIOUS RUN'!H19,)</f>
        <v>46.97406475000613</v>
      </c>
      <c r="I19" s="14">
        <f>IF(ISNUMBER(English!I19-'PREVIOUS RUN'!I19),English!I19-'PREVIOUS RUN'!I19,)</f>
        <v>-9.64600936150622</v>
      </c>
    </row>
    <row r="20" spans="2:9" ht="10.5" customHeight="1">
      <c r="B20" s="49" t="e">
        <f>IF(TRIM(English!#REF!)=TRIM('PREVIOUS RUN'!B20),0,TRIM(English!#REF!))</f>
        <v>#REF!</v>
      </c>
      <c r="C20" s="13">
        <f>IF(ISNUMBER(English!#REF!-'PREVIOUS RUN'!C20),English!#REF!-'PREVIOUS RUN'!C20,)</f>
        <v>0</v>
      </c>
      <c r="D20" s="13">
        <f>IF(ISNUMBER(English!#REF!-'PREVIOUS RUN'!D20),English!#REF!-'PREVIOUS RUN'!D20,)</f>
        <v>0</v>
      </c>
      <c r="E20" s="13">
        <f>IF(ISNUMBER(English!#REF!-'PREVIOUS RUN'!E20),English!#REF!-'PREVIOUS RUN'!E20,)</f>
        <v>0</v>
      </c>
      <c r="F20" s="14">
        <f>IF(ISNUMBER(English!#REF!-'PREVIOUS RUN'!F20),English!#REF!-'PREVIOUS RUN'!F20,)</f>
        <v>0</v>
      </c>
      <c r="G20" s="14">
        <f>IF(ISNUMBER(English!#REF!-'PREVIOUS RUN'!G20),English!#REF!-'PREVIOUS RUN'!G20,)</f>
        <v>0</v>
      </c>
      <c r="H20" s="14">
        <f>IF(ISNUMBER(English!#REF!-'PREVIOUS RUN'!H20),English!#REF!-'PREVIOUS RUN'!H20,)</f>
        <v>0</v>
      </c>
      <c r="I20" s="14">
        <f>IF(ISNUMBER(English!#REF!-'PREVIOUS RUN'!I20),English!#REF!-'PREVIOUS RUN'!I20,)</f>
        <v>0</v>
      </c>
    </row>
    <row r="21" spans="2:9" ht="10.5" customHeight="1">
      <c r="B21" s="49" t="e">
        <f>IF(TRIM(English!#REF!)=TRIM('PREVIOUS RUN'!B21),0,TRIM(English!#REF!))</f>
        <v>#REF!</v>
      </c>
      <c r="C21" s="13">
        <f>IF(ISNUMBER(English!#REF!-'PREVIOUS RUN'!C21),English!#REF!-'PREVIOUS RUN'!C21,)</f>
        <v>0</v>
      </c>
      <c r="D21" s="13">
        <f>IF(ISNUMBER(English!#REF!-'PREVIOUS RUN'!D21),English!#REF!-'PREVIOUS RUN'!D21,)</f>
        <v>0</v>
      </c>
      <c r="E21" s="13">
        <f>IF(ISNUMBER(English!#REF!-'PREVIOUS RUN'!E21),English!#REF!-'PREVIOUS RUN'!E21,)</f>
        <v>0</v>
      </c>
      <c r="F21" s="14">
        <f>IF(ISNUMBER(English!#REF!-'PREVIOUS RUN'!F21),English!#REF!-'PREVIOUS RUN'!F21,)</f>
        <v>0</v>
      </c>
      <c r="G21" s="14">
        <f>IF(ISNUMBER(English!#REF!-'PREVIOUS RUN'!G21),English!#REF!-'PREVIOUS RUN'!G21,)</f>
        <v>0</v>
      </c>
      <c r="H21" s="14">
        <f>IF(ISNUMBER(English!#REF!-'PREVIOUS RUN'!H21),English!#REF!-'PREVIOUS RUN'!H21,)</f>
        <v>0</v>
      </c>
      <c r="I21" s="14">
        <f>IF(ISNUMBER(English!#REF!-'PREVIOUS RUN'!I21),English!#REF!-'PREVIOUS RUN'!I21,)</f>
        <v>0</v>
      </c>
    </row>
    <row r="22" spans="2:9" ht="10.5" customHeight="1">
      <c r="B22" s="49" t="e">
        <f>IF(TRIM(English!#REF!)=TRIM('PREVIOUS RUN'!B22),0,TRIM(English!#REF!))</f>
        <v>#REF!</v>
      </c>
      <c r="C22" s="13">
        <f>IF(ISNUMBER(English!#REF!-'PREVIOUS RUN'!C22),English!#REF!-'PREVIOUS RUN'!C22,)</f>
        <v>0</v>
      </c>
      <c r="D22" s="13">
        <f>IF(ISNUMBER(English!#REF!-'PREVIOUS RUN'!D22),English!#REF!-'PREVIOUS RUN'!D22,)</f>
        <v>0</v>
      </c>
      <c r="E22" s="13">
        <f>IF(ISNUMBER(English!#REF!-'PREVIOUS RUN'!E22),English!#REF!-'PREVIOUS RUN'!E22,)</f>
        <v>0</v>
      </c>
      <c r="F22" s="14">
        <f>IF(ISNUMBER(English!#REF!-'PREVIOUS RUN'!F22),English!#REF!-'PREVIOUS RUN'!F22,)</f>
        <v>0</v>
      </c>
      <c r="G22" s="14">
        <f>IF(ISNUMBER(English!#REF!-'PREVIOUS RUN'!G22),English!#REF!-'PREVIOUS RUN'!G22,)</f>
        <v>0</v>
      </c>
      <c r="H22" s="14">
        <f>IF(ISNUMBER(English!#REF!-'PREVIOUS RUN'!H22),English!#REF!-'PREVIOUS RUN'!H22,)</f>
        <v>0</v>
      </c>
      <c r="I22" s="14">
        <f>IF(ISNUMBER(English!#REF!-'PREVIOUS RUN'!I22),English!#REF!-'PREVIOUS RUN'!I22,)</f>
        <v>0</v>
      </c>
    </row>
    <row r="23" spans="2:9" ht="10.5" customHeight="1">
      <c r="B23" s="49" t="e">
        <f>IF(TRIM(English!#REF!)=TRIM('PREVIOUS RUN'!B23),0,TRIM(English!#REF!))</f>
        <v>#REF!</v>
      </c>
      <c r="C23" s="13">
        <f>IF(ISNUMBER(English!#REF!-'PREVIOUS RUN'!C23),English!#REF!-'PREVIOUS RUN'!C23,)</f>
        <v>0</v>
      </c>
      <c r="D23" s="13">
        <f>IF(ISNUMBER(English!#REF!-'PREVIOUS RUN'!D23),English!#REF!-'PREVIOUS RUN'!D23,)</f>
        <v>0</v>
      </c>
      <c r="E23" s="13">
        <f>IF(ISNUMBER(English!#REF!-'PREVIOUS RUN'!E23),English!#REF!-'PREVIOUS RUN'!E23,)</f>
        <v>0</v>
      </c>
      <c r="F23" s="14">
        <f>IF(ISNUMBER(English!#REF!-'PREVIOUS RUN'!F23),English!#REF!-'PREVIOUS RUN'!F23,)</f>
        <v>0</v>
      </c>
      <c r="G23" s="14">
        <f>IF(ISNUMBER(English!#REF!-'PREVIOUS RUN'!G23),English!#REF!-'PREVIOUS RUN'!G23,)</f>
        <v>0</v>
      </c>
      <c r="H23" s="14">
        <f>IF(ISNUMBER(English!#REF!-'PREVIOUS RUN'!H23),English!#REF!-'PREVIOUS RUN'!H23,)</f>
        <v>0</v>
      </c>
      <c r="I23" s="14">
        <f>IF(ISNUMBER(English!#REF!-'PREVIOUS RUN'!I23),English!#REF!-'PREVIOUS RUN'!I23,)</f>
        <v>0</v>
      </c>
    </row>
    <row r="24" spans="2:9" ht="10.5" customHeight="1">
      <c r="B24" s="49" t="e">
        <f>IF(TRIM(English!#REF!)=TRIM('PREVIOUS RUN'!B24),0,TRIM(English!#REF!))</f>
        <v>#REF!</v>
      </c>
      <c r="C24" s="13">
        <f>IF(ISNUMBER(English!#REF!-'PREVIOUS RUN'!C24),English!#REF!-'PREVIOUS RUN'!C24,)</f>
        <v>0</v>
      </c>
      <c r="D24" s="13">
        <f>IF(ISNUMBER(English!#REF!-'PREVIOUS RUN'!D24),English!#REF!-'PREVIOUS RUN'!D24,)</f>
        <v>0</v>
      </c>
      <c r="E24" s="13">
        <f>IF(ISNUMBER(English!#REF!-'PREVIOUS RUN'!E24),English!#REF!-'PREVIOUS RUN'!E24,)</f>
        <v>0</v>
      </c>
      <c r="F24" s="14">
        <f>IF(ISNUMBER(English!#REF!-'PREVIOUS RUN'!F24),English!#REF!-'PREVIOUS RUN'!F24,)</f>
        <v>0</v>
      </c>
      <c r="G24" s="14">
        <f>IF(ISNUMBER(English!#REF!-'PREVIOUS RUN'!G24),English!#REF!-'PREVIOUS RUN'!G24,)</f>
        <v>0</v>
      </c>
      <c r="H24" s="14">
        <f>IF(ISNUMBER(English!#REF!-'PREVIOUS RUN'!H24),English!#REF!-'PREVIOUS RUN'!H24,)</f>
        <v>0</v>
      </c>
      <c r="I24" s="14">
        <f>IF(ISNUMBER(English!#REF!-'PREVIOUS RUN'!I24),English!#REF!-'PREVIOUS RUN'!I24,)</f>
        <v>0</v>
      </c>
    </row>
    <row r="25" spans="2:9" ht="12" customHeight="1">
      <c r="B25" s="15" t="str">
        <f>IF(TRIM(English!B20)=TRIM('PREVIOUS RUN'!B25),0,TRIM(English!B20))</f>
        <v>Above 10</v>
      </c>
      <c r="C25" s="20">
        <f>IF(ISNUMBER(English!D20-'PREVIOUS RUN'!C25),English!D20-'PREVIOUS RUN'!C25,)</f>
        <v>306690.855094</v>
      </c>
      <c r="D25" s="20">
        <f>IF(ISNUMBER(English!#REF!-'PREVIOUS RUN'!D25),English!#REF!-'PREVIOUS RUN'!D25,)</f>
        <v>0</v>
      </c>
      <c r="E25" s="20">
        <f>IF(ISNUMBER(English!E20-'PREVIOUS RUN'!E25),English!E20-'PREVIOUS RUN'!E25,)</f>
        <v>20.299999999999997</v>
      </c>
      <c r="F25" s="19">
        <f>IF(ISNUMBER(English!F20-'PREVIOUS RUN'!F25),English!F20-'PREVIOUS RUN'!F25,)</f>
        <v>0</v>
      </c>
      <c r="G25" s="19">
        <f>IF(ISNUMBER(English!G20-'PREVIOUS RUN'!G25),English!G20-'PREVIOUS RUN'!G25,)</f>
        <v>0</v>
      </c>
      <c r="H25" s="19">
        <f>IF(ISNUMBER(English!H20-'PREVIOUS RUN'!H25),English!H20-'PREVIOUS RUN'!H25,)</f>
        <v>0</v>
      </c>
      <c r="I25" s="19">
        <f>IF(ISNUMBER(English!I20-'PREVIOUS RUN'!I25),English!I20-'PREVIOUS RUN'!I25,)</f>
        <v>0</v>
      </c>
    </row>
    <row r="26" spans="2:9" ht="12" customHeight="1">
      <c r="B26" s="11">
        <f>IF(TRIM(English!B21)=TRIM('PREVIOUS RUN'!B26),0,TRIM(English!B21))</f>
        <v>0</v>
      </c>
      <c r="C26" s="46"/>
      <c r="D26" s="47"/>
      <c r="E26" s="47"/>
      <c r="F26" s="47"/>
      <c r="G26" s="47"/>
      <c r="H26" s="47"/>
      <c r="I26" s="47"/>
    </row>
    <row r="27" spans="2:9" ht="12" customHeight="1">
      <c r="B27" s="50" t="str">
        <f>IF(TRIM(English!B22)=TRIM('PREVIOUS RUN'!B27),0,TRIM(English!B22))</f>
        <v>European Union (28)</v>
      </c>
      <c r="C27" s="18">
        <f>IF(ISNUMBER(English!D22-'PREVIOUS RUN'!C27),English!D22-'PREVIOUS RUN'!C27,)</f>
        <v>177458.425417</v>
      </c>
      <c r="D27" s="18">
        <f>IF(ISNUMBER(English!#REF!-'PREVIOUS RUN'!D27),English!#REF!-'PREVIOUS RUN'!D27,)</f>
        <v>0</v>
      </c>
      <c r="E27" s="18">
        <f>IF(ISNUMBER(English!E22-'PREVIOUS RUN'!E27),English!E22-'PREVIOUS RUN'!E27,)</f>
        <v>9.899999999999999</v>
      </c>
      <c r="F27" s="17">
        <f>IF(ISNUMBER(English!F22-'PREVIOUS RUN'!F27),English!F22-'PREVIOUS RUN'!F27,)</f>
        <v>2.00131548747083</v>
      </c>
      <c r="G27" s="17">
        <f>IF(ISNUMBER(English!G22-'PREVIOUS RUN'!G27),English!G22-'PREVIOUS RUN'!G27,)</f>
        <v>20.502713433881574</v>
      </c>
      <c r="H27" s="17">
        <f>IF(ISNUMBER(English!H22-'PREVIOUS RUN'!H27),English!H22-'PREVIOUS RUN'!H27,)</f>
        <v>-4.9922903576329425</v>
      </c>
      <c r="I27" s="17">
        <f>IF(ISNUMBER(English!I22-'PREVIOUS RUN'!I27),English!I22-'PREVIOUS RUN'!I27,)</f>
        <v>-10.054382604207703</v>
      </c>
    </row>
    <row r="28" spans="2:9" ht="10.5" customHeight="1">
      <c r="B28" s="49" t="str">
        <f>IF(TRIM(English!B23)=TRIM('PREVIOUS RUN'!B28),0,TRIM(English!B23))</f>
        <v>Extra-EU (28) imports</v>
      </c>
      <c r="C28" s="13">
        <f>IF(ISNUMBER(English!D23-'PREVIOUS RUN'!C28),English!D23-'PREVIOUS RUN'!C28,)</f>
        <v>109211.79771819999</v>
      </c>
      <c r="D28" s="13">
        <f>IF(ISNUMBER(English!#REF!-'PREVIOUS RUN'!D28),English!#REF!-'PREVIOUS RUN'!D28,)</f>
        <v>0</v>
      </c>
      <c r="E28" s="13">
        <f>IF(ISNUMBER(English!E23-'PREVIOUS RUN'!E28),English!E23-'PREVIOUS RUN'!E28,)</f>
        <v>17.6</v>
      </c>
      <c r="F28" s="33">
        <f>IF(ISNUMBER(English!F23-'PREVIOUS RUN'!F28),English!F23-'PREVIOUS RUN'!F28,)</f>
        <v>0</v>
      </c>
      <c r="G28" s="14">
        <f>IF(ISNUMBER(English!G23-'PREVIOUS RUN'!G28),English!G23-'PREVIOUS RUN'!G28,)</f>
        <v>46.74749155716953</v>
      </c>
      <c r="H28" s="14">
        <f>IF(ISNUMBER(English!H23-'PREVIOUS RUN'!H28),English!H23-'PREVIOUS RUN'!H28,)</f>
        <v>0.7657697238640324</v>
      </c>
      <c r="I28" s="14">
        <f>IF(ISNUMBER(English!I23-'PREVIOUS RUN'!I28),English!I23-'PREVIOUS RUN'!I28,)</f>
        <v>-8.3523621298819</v>
      </c>
    </row>
    <row r="29" spans="2:9" ht="10.5" customHeight="1">
      <c r="B29" s="51" t="str">
        <f>IF(TRIM(English!B24)=TRIM('PREVIOUS RUN'!B29),0,TRIM(English!B24))</f>
        <v>United States of America a</v>
      </c>
      <c r="C29" s="13">
        <f>IF(ISNUMBER(English!D24-'PREVIOUS RUN'!C29),English!D24-'PREVIOUS RUN'!C29,)</f>
        <v>42657.6</v>
      </c>
      <c r="D29" s="13">
        <f>IF(ISNUMBER(English!#REF!-'PREVIOUS RUN'!D29),English!#REF!-'PREVIOUS RUN'!D29,)</f>
        <v>0</v>
      </c>
      <c r="E29" s="13">
        <f>IF(ISNUMBER(English!E24-'PREVIOUS RUN'!E29),English!E24-'PREVIOUS RUN'!E29,)</f>
        <v>2.4000000000000004</v>
      </c>
      <c r="F29" s="14">
        <f>IF(ISNUMBER(English!F24-'PREVIOUS RUN'!F29),English!F24-'PREVIOUS RUN'!F29,)</f>
        <v>0.9430740399095221</v>
      </c>
      <c r="G29" s="14">
        <f>IF(ISNUMBER(English!G24-'PREVIOUS RUN'!G29),English!G24-'PREVIOUS RUN'!G29,)</f>
        <v>3.615542974781265</v>
      </c>
      <c r="H29" s="14">
        <f>IF(ISNUMBER(English!H24-'PREVIOUS RUN'!H29),English!H24-'PREVIOUS RUN'!H29,)</f>
        <v>-11.427691432903714</v>
      </c>
      <c r="I29" s="14">
        <f>IF(ISNUMBER(English!I24-'PREVIOUS RUN'!I29),English!I24-'PREVIOUS RUN'!I29,)</f>
        <v>4.223825800734264</v>
      </c>
    </row>
    <row r="30" spans="2:9" ht="10.5" customHeight="1">
      <c r="B30" s="51">
        <f>IF(TRIM(English!B25)=TRIM('PREVIOUS RUN'!B30),0,TRIM(English!B25))</f>
        <v>0</v>
      </c>
      <c r="C30" s="13">
        <f>IF(ISNUMBER(English!D25-'PREVIOUS RUN'!C30),English!D25-'PREVIOUS RUN'!C30,)</f>
        <v>23940.880488</v>
      </c>
      <c r="D30" s="13">
        <f>IF(ISNUMBER(English!#REF!-'PREVIOUS RUN'!D30),English!#REF!-'PREVIOUS RUN'!D30,)</f>
        <v>0</v>
      </c>
      <c r="E30" s="13">
        <f>IF(ISNUMBER(English!E25-'PREVIOUS RUN'!E30),English!E25-'PREVIOUS RUN'!E30,)</f>
        <v>2.7</v>
      </c>
      <c r="F30" s="14">
        <f>IF(ISNUMBER(English!F25-'PREVIOUS RUN'!F30),English!F25-'PREVIOUS RUN'!F30,)</f>
        <v>-2.938295115014032</v>
      </c>
      <c r="G30" s="14">
        <f>IF(ISNUMBER(English!G25-'PREVIOUS RUN'!G30),English!G25-'PREVIOUS RUN'!G30,)</f>
        <v>-4.503954409953826</v>
      </c>
      <c r="H30" s="14">
        <f>IF(ISNUMBER(English!H25-'PREVIOUS RUN'!H30),English!H25-'PREVIOUS RUN'!H30,)</f>
        <v>-24.54887806146058</v>
      </c>
      <c r="I30" s="14">
        <f>IF(ISNUMBER(English!I25-'PREVIOUS RUN'!I30),English!I25-'PREVIOUS RUN'!I30,)</f>
        <v>-12.178756892695212</v>
      </c>
    </row>
    <row r="31" spans="2:9" ht="10.5" customHeight="1">
      <c r="B31" s="51" t="str">
        <f>IF(TRIM(English!B26)=TRIM('PREVIOUS RUN'!B31),0,TRIM(English!B26))</f>
        <v>Singapore</v>
      </c>
      <c r="C31" s="13">
        <f>IF(ISNUMBER(English!D26-'PREVIOUS RUN'!C31),English!D26-'PREVIOUS RUN'!C31,)</f>
        <v>19248.253999999997</v>
      </c>
      <c r="D31" s="13">
        <f>IF(ISNUMBER(English!#REF!-'PREVIOUS RUN'!D31),English!#REF!-'PREVIOUS RUN'!D31,)</f>
        <v>0</v>
      </c>
      <c r="E31" s="13">
        <f>IF(ISNUMBER(English!E26-'PREVIOUS RUN'!E31),English!E26-'PREVIOUS RUN'!E31,)</f>
        <v>2.6000000000000005</v>
      </c>
      <c r="F31" s="14">
        <f>IF(ISNUMBER(English!F26-'PREVIOUS RUN'!F31),English!F26-'PREVIOUS RUN'!F31,)</f>
        <v>0.3966823369585111</v>
      </c>
      <c r="G31" s="14">
        <f>IF(ISNUMBER(English!G26-'PREVIOUS RUN'!G31),English!G26-'PREVIOUS RUN'!G31,)</f>
        <v>-6.948878661539904</v>
      </c>
      <c r="H31" s="14">
        <f>IF(ISNUMBER(English!H26-'PREVIOUS RUN'!H31),English!H26-'PREVIOUS RUN'!H31,)</f>
        <v>-7.998542405090493</v>
      </c>
      <c r="I31" s="14">
        <f>IF(ISNUMBER(English!I26-'PREVIOUS RUN'!I31),English!I26-'PREVIOUS RUN'!I31,)</f>
        <v>-1.9076224053095014</v>
      </c>
    </row>
    <row r="32" spans="2:9" ht="10.5" customHeight="1">
      <c r="B32" s="51" t="str">
        <f>IF(TRIM(English!B27)=TRIM('PREVIOUS RUN'!B32),0,TRIM(English!B27))</f>
        <v>Japan</v>
      </c>
      <c r="C32" s="13">
        <f>IF(ISNUMBER(English!D27-'PREVIOUS RUN'!C32),English!D27-'PREVIOUS RUN'!C32,)</f>
        <v>19644.673000000003</v>
      </c>
      <c r="D32" s="13">
        <f>IF(ISNUMBER(English!#REF!-'PREVIOUS RUN'!D32),English!#REF!-'PREVIOUS RUN'!D32,)</f>
        <v>0</v>
      </c>
      <c r="E32" s="13">
        <f>IF(ISNUMBER(English!E27-'PREVIOUS RUN'!E32),English!E27-'PREVIOUS RUN'!E32,)</f>
        <v>2.0999999999999996</v>
      </c>
      <c r="F32" s="14">
        <f>IF(ISNUMBER(English!F27-'PREVIOUS RUN'!F32),English!F27-'PREVIOUS RUN'!F32,)</f>
        <v>-11.926374965742061</v>
      </c>
      <c r="G32" s="14">
        <f>IF(ISNUMBER(English!G27-'PREVIOUS RUN'!G32),English!G27-'PREVIOUS RUN'!G32,)</f>
        <v>3.091611493274762</v>
      </c>
      <c r="H32" s="14">
        <f>IF(ISNUMBER(English!H27-'PREVIOUS RUN'!H32),English!H27-'PREVIOUS RUN'!H32,)</f>
        <v>-38.36432878691598</v>
      </c>
      <c r="I32" s="14">
        <f>IF(ISNUMBER(English!I27-'PREVIOUS RUN'!I32),English!I27-'PREVIOUS RUN'!I32,)</f>
        <v>5.488128811474521</v>
      </c>
    </row>
    <row r="33" spans="2:9" ht="10.5" customHeight="1">
      <c r="B33" s="51" t="str">
        <f>IF(TRIM(English!B28)=TRIM('PREVIOUS RUN'!B33),0,TRIM(English!B28))</f>
        <v>Switzerland</v>
      </c>
      <c r="C33" s="13">
        <f>IF(ISNUMBER(English!D28-'PREVIOUS RUN'!C33),English!D28-'PREVIOUS RUN'!C33,)</f>
        <v>12050.005000000001</v>
      </c>
      <c r="D33" s="13">
        <f>IF(ISNUMBER(English!#REF!-'PREVIOUS RUN'!D33),English!#REF!-'PREVIOUS RUN'!D33,)</f>
        <v>0</v>
      </c>
      <c r="E33" s="13">
        <f>IF(ISNUMBER(English!E28-'PREVIOUS RUN'!E33),English!E28-'PREVIOUS RUN'!E33,)</f>
        <v>1.1999999999999997</v>
      </c>
      <c r="F33" s="14">
        <f>IF(ISNUMBER(English!F28-'PREVIOUS RUN'!F33),English!F28-'PREVIOUS RUN'!F33,)</f>
        <v>-3.986709690566723</v>
      </c>
      <c r="G33" s="14">
        <f>IF(ISNUMBER(English!G28-'PREVIOUS RUN'!G33),English!G28-'PREVIOUS RUN'!G33,)</f>
        <v>15.170029022174663</v>
      </c>
      <c r="H33" s="14">
        <f>IF(ISNUMBER(English!H28-'PREVIOUS RUN'!H33),English!H28-'PREVIOUS RUN'!H33,)</f>
        <v>-30.561989698027872</v>
      </c>
      <c r="I33" s="14">
        <f>IF(ISNUMBER(English!I28-'PREVIOUS RUN'!I33),English!I28-'PREVIOUS RUN'!I33,)</f>
        <v>-18.62647900567823</v>
      </c>
    </row>
    <row r="34" spans="2:9" ht="10.5" customHeight="1">
      <c r="B34" s="51">
        <f>IF(TRIM(English!B29)=TRIM('PREVIOUS RUN'!B34),0,TRIM(English!B29))</f>
        <v>0</v>
      </c>
      <c r="C34" s="13">
        <f>IF(ISNUMBER(English!D29-'PREVIOUS RUN'!C34),English!D29-'PREVIOUS RUN'!C34,)</f>
        <v>9274.5</v>
      </c>
      <c r="D34" s="13">
        <f>IF(ISNUMBER(English!#REF!-'PREVIOUS RUN'!D34),English!#REF!-'PREVIOUS RUN'!D34,)</f>
        <v>0</v>
      </c>
      <c r="E34" s="13">
        <f>IF(ISNUMBER(English!E29-'PREVIOUS RUN'!E34),English!E29-'PREVIOUS RUN'!E34,)</f>
        <v>1.2000000000000002</v>
      </c>
      <c r="F34" s="14">
        <f>IF(ISNUMBER(English!F29-'PREVIOUS RUN'!F34),English!F29-'PREVIOUS RUN'!F34,)</f>
        <v>-10.167075052855157</v>
      </c>
      <c r="G34" s="14">
        <f>IF(ISNUMBER(English!G29-'PREVIOUS RUN'!G34),English!G29-'PREVIOUS RUN'!G34,)</f>
        <v>-14.79033832140533</v>
      </c>
      <c r="H34" s="14">
        <f>IF(ISNUMBER(English!H29-'PREVIOUS RUN'!H34),English!H29-'PREVIOUS RUN'!H34,)</f>
        <v>-21.647259624502176</v>
      </c>
      <c r="I34" s="14">
        <f>IF(ISNUMBER(English!I29-'PREVIOUS RUN'!I34),English!I29-'PREVIOUS RUN'!I34,)</f>
        <v>14.399486868405612</v>
      </c>
    </row>
    <row r="35" spans="2:9" ht="10.5" customHeight="1">
      <c r="B35" s="51" t="str">
        <f>IF(TRIM(English!B30)=TRIM('PREVIOUS RUN'!B35),0,TRIM(English!B30))</f>
        <v>Canada</v>
      </c>
      <c r="C35" s="13">
        <f>IF(ISNUMBER(English!D30-'PREVIOUS RUN'!C35),English!D30-'PREVIOUS RUN'!C35,)</f>
        <v>9668.08567</v>
      </c>
      <c r="D35" s="13">
        <f>IF(ISNUMBER(English!#REF!-'PREVIOUS RUN'!D35),English!#REF!-'PREVIOUS RUN'!D35,)</f>
        <v>0</v>
      </c>
      <c r="E35" s="13">
        <f>IF(ISNUMBER(English!E30-'PREVIOUS RUN'!E35),English!E30-'PREVIOUS RUN'!E35,)</f>
        <v>1.2000000000000002</v>
      </c>
      <c r="F35" s="14">
        <f>IF(ISNUMBER(English!F30-'PREVIOUS RUN'!F35),English!F30-'PREVIOUS RUN'!F35,)</f>
        <v>-16.74821377356826</v>
      </c>
      <c r="G35" s="14">
        <f>IF(ISNUMBER(English!G30-'PREVIOUS RUN'!G35),English!G30-'PREVIOUS RUN'!G35,)</f>
        <v>-16.484425685917923</v>
      </c>
      <c r="H35" s="14">
        <f>IF(ISNUMBER(English!H30-'PREVIOUS RUN'!H35),English!H30-'PREVIOUS RUN'!H35,)</f>
        <v>-36.26567629111576</v>
      </c>
      <c r="I35" s="14">
        <f>IF(ISNUMBER(English!I30-'PREVIOUS RUN'!I35),English!I30-'PREVIOUS RUN'!I35,)</f>
        <v>-14.731326615861972</v>
      </c>
    </row>
    <row r="36" spans="2:9" ht="10.5" customHeight="1">
      <c r="B36" s="51" t="str">
        <f>IF(TRIM(English!B31)=TRIM('PREVIOUS RUN'!B36),0,TRIM(English!B31))</f>
        <v>Russian Federation</v>
      </c>
      <c r="C36" s="13">
        <f>IF(ISNUMBER(English!D31-'PREVIOUS RUN'!C36),English!D31-'PREVIOUS RUN'!C36,)</f>
        <v>4981.46</v>
      </c>
      <c r="D36" s="13">
        <f>IF(ISNUMBER(English!#REF!-'PREVIOUS RUN'!D36),English!#REF!-'PREVIOUS RUN'!D36,)</f>
        <v>0</v>
      </c>
      <c r="E36" s="13">
        <f>IF(ISNUMBER(English!E31-'PREVIOUS RUN'!E36),English!E31-'PREVIOUS RUN'!E36,)</f>
        <v>-0.09999999999999987</v>
      </c>
      <c r="F36" s="14">
        <f>IF(ISNUMBER(English!F31-'PREVIOUS RUN'!F36),English!F31-'PREVIOUS RUN'!F36,)</f>
        <v>-8.923494484002926</v>
      </c>
      <c r="G36" s="14">
        <f>IF(ISNUMBER(English!G31-'PREVIOUS RUN'!G36),English!G31-'PREVIOUS RUN'!G36,)</f>
        <v>-8.174361580491393</v>
      </c>
      <c r="H36" s="14">
        <f>IF(ISNUMBER(English!H31-'PREVIOUS RUN'!H36),English!H31-'PREVIOUS RUN'!H36,)</f>
        <v>-51.76442155334718</v>
      </c>
      <c r="I36" s="14">
        <f>IF(ISNUMBER(English!I31-'PREVIOUS RUN'!I36),English!I31-'PREVIOUS RUN'!I36,)</f>
        <v>-23.297602882575863</v>
      </c>
    </row>
    <row r="37" spans="2:9" ht="10.5" customHeight="1">
      <c r="B37" s="51" t="str">
        <f>IF(TRIM(English!B32)=TRIM('PREVIOUS RUN'!B37),0,TRIM(English!B32))</f>
        <v>Brazil</v>
      </c>
      <c r="C37" s="13">
        <f>IF(ISNUMBER(English!D32-'PREVIOUS RUN'!C37),English!D32-'PREVIOUS RUN'!C37,)</f>
        <v>5124.904612</v>
      </c>
      <c r="D37" s="13">
        <f>IF(ISNUMBER(English!#REF!-'PREVIOUS RUN'!D37),English!#REF!-'PREVIOUS RUN'!D37,)</f>
        <v>0</v>
      </c>
      <c r="E37" s="13">
        <f>IF(ISNUMBER(English!E32-'PREVIOUS RUN'!E37),English!E32-'PREVIOUS RUN'!E37,)</f>
        <v>-0.2999999999999998</v>
      </c>
      <c r="F37" s="14">
        <f>IF(ISNUMBER(English!F32-'PREVIOUS RUN'!F37),English!F32-'PREVIOUS RUN'!F37,)</f>
        <v>7.233432186338032</v>
      </c>
      <c r="G37" s="14">
        <f>IF(ISNUMBER(English!G32-'PREVIOUS RUN'!G37),English!G32-'PREVIOUS RUN'!G37,)</f>
        <v>23.68779423936796</v>
      </c>
      <c r="H37" s="14">
        <f>IF(ISNUMBER(English!H32-'PREVIOUS RUN'!H37),English!H32-'PREVIOUS RUN'!H37,)</f>
        <v>-18.349630064869498</v>
      </c>
      <c r="I37" s="14">
        <f>IF(ISNUMBER(English!I32-'PREVIOUS RUN'!I37),English!I32-'PREVIOUS RUN'!I37,)</f>
        <v>-8.088491065544728</v>
      </c>
    </row>
    <row r="38" spans="2:9" ht="10.5" customHeight="1">
      <c r="B38" s="51" t="e">
        <f>IF(TRIM(English!#REF!)=TRIM('PREVIOUS RUN'!B38),0,TRIM(English!#REF!))</f>
        <v>#REF!</v>
      </c>
      <c r="C38" s="13">
        <f>IF(ISNUMBER(English!#REF!-'PREVIOUS RUN'!C38),English!#REF!-'PREVIOUS RUN'!C38,)</f>
        <v>0</v>
      </c>
      <c r="D38" s="13">
        <f>IF(ISNUMBER(English!#REF!-'PREVIOUS RUN'!D38),English!#REF!-'PREVIOUS RUN'!D38,)</f>
        <v>0</v>
      </c>
      <c r="E38" s="13">
        <f>IF(ISNUMBER(English!#REF!-'PREVIOUS RUN'!E38),English!#REF!-'PREVIOUS RUN'!E38,)</f>
        <v>0</v>
      </c>
      <c r="F38" s="14">
        <f>IF(ISNUMBER(English!#REF!-'PREVIOUS RUN'!F38),English!#REF!-'PREVIOUS RUN'!F38,)</f>
        <v>0</v>
      </c>
      <c r="G38" s="14">
        <f>IF(ISNUMBER(English!#REF!-'PREVIOUS RUN'!G38),English!#REF!-'PREVIOUS RUN'!G38,)</f>
        <v>0</v>
      </c>
      <c r="H38" s="14">
        <f>IF(ISNUMBER(English!#REF!-'PREVIOUS RUN'!H38),English!#REF!-'PREVIOUS RUN'!H38,)</f>
        <v>0</v>
      </c>
      <c r="I38" s="14">
        <f>IF(ISNUMBER(English!#REF!-'PREVIOUS RUN'!I38),English!#REF!-'PREVIOUS RUN'!I38,)</f>
        <v>0</v>
      </c>
    </row>
    <row r="39" spans="2:9" ht="10.5" customHeight="1">
      <c r="B39" s="51" t="e">
        <f>IF(TRIM(English!#REF!)=TRIM('PREVIOUS RUN'!B39),0,TRIM(English!#REF!))</f>
        <v>#REF!</v>
      </c>
      <c r="C39" s="13">
        <f>IF(ISNUMBER(English!#REF!-'PREVIOUS RUN'!C39),English!#REF!-'PREVIOUS RUN'!C39,)</f>
        <v>0</v>
      </c>
      <c r="D39" s="13">
        <f>IF(ISNUMBER(English!#REF!-'PREVIOUS RUN'!D39),English!#REF!-'PREVIOUS RUN'!D39,)</f>
        <v>0</v>
      </c>
      <c r="E39" s="13">
        <f>IF(ISNUMBER(English!#REF!-'PREVIOUS RUN'!E39),English!#REF!-'PREVIOUS RUN'!E39,)</f>
        <v>0</v>
      </c>
      <c r="F39" s="14">
        <f>IF(ISNUMBER(English!#REF!-'PREVIOUS RUN'!F39),English!#REF!-'PREVIOUS RUN'!F39,)</f>
        <v>0</v>
      </c>
      <c r="G39" s="14">
        <f>IF(ISNUMBER(English!#REF!-'PREVIOUS RUN'!G39),English!#REF!-'PREVIOUS RUN'!G39,)</f>
        <v>0</v>
      </c>
      <c r="H39" s="14">
        <f>IF(ISNUMBER(English!#REF!-'PREVIOUS RUN'!H39),English!#REF!-'PREVIOUS RUN'!H39,)</f>
        <v>0</v>
      </c>
      <c r="I39" s="14">
        <f>IF(ISNUMBER(English!#REF!-'PREVIOUS RUN'!I39),English!#REF!-'PREVIOUS RUN'!I39,)</f>
        <v>0</v>
      </c>
    </row>
    <row r="40" spans="2:9" ht="10.5" customHeight="1">
      <c r="B40" s="51" t="e">
        <f>IF(TRIM(English!#REF!)=TRIM('PREVIOUS RUN'!B40),0,TRIM(English!#REF!))</f>
        <v>#REF!</v>
      </c>
      <c r="C40" s="13">
        <f>IF(ISNUMBER(English!#REF!-'PREVIOUS RUN'!C40),English!#REF!-'PREVIOUS RUN'!C40,)</f>
        <v>0</v>
      </c>
      <c r="D40" s="13">
        <f>IF(ISNUMBER(English!#REF!-'PREVIOUS RUN'!D40),English!#REF!-'PREVIOUS RUN'!D40,)</f>
        <v>0</v>
      </c>
      <c r="E40" s="13">
        <f>IF(ISNUMBER(English!#REF!-'PREVIOUS RUN'!E40),English!#REF!-'PREVIOUS RUN'!E40,)</f>
        <v>0</v>
      </c>
      <c r="F40" s="14">
        <f>IF(ISNUMBER(English!#REF!-'PREVIOUS RUN'!F40),English!#REF!-'PREVIOUS RUN'!F40,)</f>
        <v>0</v>
      </c>
      <c r="G40" s="14">
        <f>IF(ISNUMBER(English!#REF!-'PREVIOUS RUN'!G40),English!#REF!-'PREVIOUS RUN'!G40,)</f>
        <v>0</v>
      </c>
      <c r="H40" s="14">
        <f>IF(ISNUMBER(English!#REF!-'PREVIOUS RUN'!H40),English!#REF!-'PREVIOUS RUN'!H40,)</f>
        <v>0</v>
      </c>
      <c r="I40" s="14">
        <f>IF(ISNUMBER(English!#REF!-'PREVIOUS RUN'!I40),English!#REF!-'PREVIOUS RUN'!I40,)</f>
        <v>0</v>
      </c>
    </row>
    <row r="41" spans="2:9" ht="10.5" customHeight="1">
      <c r="B41" s="51" t="e">
        <f>IF(TRIM(English!#REF!)=TRIM('PREVIOUS RUN'!B41),0,TRIM(English!#REF!))</f>
        <v>#REF!</v>
      </c>
      <c r="C41" s="13">
        <f>IF(ISNUMBER(English!#REF!-'PREVIOUS RUN'!C41),English!#REF!-'PREVIOUS RUN'!C41,)</f>
        <v>0</v>
      </c>
      <c r="D41" s="13">
        <f>IF(ISNUMBER(English!#REF!-'PREVIOUS RUN'!D41),English!#REF!-'PREVIOUS RUN'!D41,)</f>
        <v>0</v>
      </c>
      <c r="E41" s="13">
        <f>IF(ISNUMBER(English!#REF!-'PREVIOUS RUN'!E41),English!#REF!-'PREVIOUS RUN'!E41,)</f>
        <v>0</v>
      </c>
      <c r="F41" s="14">
        <f>IF(ISNUMBER(English!#REF!-'PREVIOUS RUN'!F41),English!#REF!-'PREVIOUS RUN'!F41,)</f>
        <v>0</v>
      </c>
      <c r="G41" s="14">
        <f>IF(ISNUMBER(English!#REF!-'PREVIOUS RUN'!G41),English!#REF!-'PREVIOUS RUN'!G41,)</f>
        <v>0</v>
      </c>
      <c r="H41" s="14">
        <f>IF(ISNUMBER(English!#REF!-'PREVIOUS RUN'!H41),English!#REF!-'PREVIOUS RUN'!H41,)</f>
        <v>0</v>
      </c>
      <c r="I41" s="14">
        <f>IF(ISNUMBER(English!#REF!-'PREVIOUS RUN'!I41),English!#REF!-'PREVIOUS RUN'!I41,)</f>
        <v>0</v>
      </c>
    </row>
    <row r="42" spans="2:9" ht="10.5" customHeight="1">
      <c r="B42" s="51" t="e">
        <f>IF(TRIM(English!#REF!)=TRIM('PREVIOUS RUN'!B42),0,TRIM(English!#REF!))</f>
        <v>#REF!</v>
      </c>
      <c r="C42" s="13">
        <f>IF(ISNUMBER(English!#REF!-'PREVIOUS RUN'!C42),English!#REF!-'PREVIOUS RUN'!C42,)</f>
        <v>0</v>
      </c>
      <c r="D42" s="13">
        <f>IF(ISNUMBER(English!#REF!-'PREVIOUS RUN'!D42),English!#REF!-'PREVIOUS RUN'!D42,)</f>
        <v>0</v>
      </c>
      <c r="E42" s="13">
        <f>IF(ISNUMBER(English!#REF!-'PREVIOUS RUN'!E42),English!#REF!-'PREVIOUS RUN'!E42,)</f>
        <v>0</v>
      </c>
      <c r="F42" s="14">
        <f>IF(ISNUMBER(English!#REF!-'PREVIOUS RUN'!F42),English!#REF!-'PREVIOUS RUN'!F42,)</f>
        <v>0</v>
      </c>
      <c r="G42" s="14">
        <f>IF(ISNUMBER(English!#REF!-'PREVIOUS RUN'!G42),English!#REF!-'PREVIOUS RUN'!G42,)</f>
        <v>0</v>
      </c>
      <c r="H42" s="14">
        <f>IF(ISNUMBER(English!#REF!-'PREVIOUS RUN'!H42),English!#REF!-'PREVIOUS RUN'!H42,)</f>
        <v>0</v>
      </c>
      <c r="I42" s="14">
        <f>IF(ISNUMBER(English!#REF!-'PREVIOUS RUN'!I42),English!#REF!-'PREVIOUS RUN'!I42,)</f>
        <v>0</v>
      </c>
    </row>
    <row r="43" spans="2:9" ht="12" customHeight="1">
      <c r="B43" s="15" t="str">
        <f>IF(TRIM(English!B33)=TRIM('PREVIOUS RUN'!B43),0,TRIM(English!B33))</f>
        <v>Above 10</v>
      </c>
      <c r="C43" s="20">
        <f>IF(ISNUMBER(English!D33-'PREVIOUS RUN'!C43),English!D33-'PREVIOUS RUN'!C43,)</f>
        <v>323991.188187</v>
      </c>
      <c r="D43" s="20">
        <f>IF(ISNUMBER(English!#REF!-'PREVIOUS RUN'!D43),English!#REF!-'PREVIOUS RUN'!D43,)</f>
        <v>0</v>
      </c>
      <c r="E43" s="20">
        <f>IF(ISNUMBER(English!E33-'PREVIOUS RUN'!E43),English!E33-'PREVIOUS RUN'!E43,)</f>
        <v>16</v>
      </c>
      <c r="F43" s="19">
        <f>IF(ISNUMBER(English!F33-'PREVIOUS RUN'!F43),English!F33-'PREVIOUS RUN'!F43,)</f>
        <v>0</v>
      </c>
      <c r="G43" s="19">
        <f>IF(ISNUMBER(English!G33-'PREVIOUS RUN'!G43),English!G33-'PREVIOUS RUN'!G43,)</f>
        <v>0</v>
      </c>
      <c r="H43" s="19">
        <f>IF(ISNUMBER(English!H33-'PREVIOUS RUN'!H43),English!H33-'PREVIOUS RUN'!H43,)</f>
        <v>0</v>
      </c>
      <c r="I43" s="19">
        <f>IF(ISNUMBER(English!I33-'PREVIOUS RUN'!I43),English!I33-'PREVIOUS RUN'!I43,)</f>
        <v>0</v>
      </c>
    </row>
    <row r="44" spans="2:10" ht="3.75" customHeight="1">
      <c r="B44" s="52"/>
      <c r="C44" s="53"/>
      <c r="D44" s="52"/>
      <c r="E44" s="52"/>
      <c r="F44" s="52"/>
      <c r="G44" s="52"/>
      <c r="H44" s="52"/>
      <c r="I44" s="52"/>
      <c r="J44" s="45"/>
    </row>
    <row r="45" spans="2:9" ht="9" customHeight="1">
      <c r="B45" s="34"/>
      <c r="C45" s="35"/>
      <c r="D45" s="35"/>
      <c r="E45" s="35"/>
      <c r="F45" s="35"/>
      <c r="G45" s="35"/>
      <c r="H45" s="35"/>
      <c r="I45" s="3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M45"/>
  <sheetViews>
    <sheetView zoomScalePageLayoutView="0" workbookViewId="0" topLeftCell="A1">
      <selection activeCell="F1" sqref="F1:F16384"/>
    </sheetView>
  </sheetViews>
  <sheetFormatPr defaultColWidth="8.57421875" defaultRowHeight="15"/>
  <cols>
    <col min="1" max="1" width="1.7109375" style="43" customWidth="1"/>
    <col min="2" max="2" width="25.8515625" style="43" customWidth="1"/>
    <col min="3" max="9" width="7.7109375" style="43" customWidth="1"/>
    <col min="10" max="10" width="1.8515625" style="43" customWidth="1"/>
    <col min="11" max="16384" width="8.57421875" style="43" customWidth="1"/>
  </cols>
  <sheetData>
    <row r="1" spans="2:13" ht="15" customHeight="1">
      <c r="B1" s="39" t="s">
        <v>41</v>
      </c>
      <c r="C1" s="39"/>
      <c r="D1" s="40"/>
      <c r="E1" s="40"/>
      <c r="F1" s="40"/>
      <c r="G1" s="40"/>
      <c r="H1" s="40"/>
      <c r="I1" s="40"/>
      <c r="J1" s="1"/>
      <c r="K1" s="1"/>
      <c r="L1" s="1"/>
      <c r="M1" s="1"/>
    </row>
    <row r="2" spans="2:13" ht="39" customHeight="1">
      <c r="B2" s="38" t="s">
        <v>42</v>
      </c>
      <c r="C2" s="38"/>
      <c r="D2" s="38"/>
      <c r="E2" s="38"/>
      <c r="F2" s="38"/>
      <c r="G2" s="38"/>
      <c r="H2" s="38"/>
      <c r="I2" s="38"/>
      <c r="J2" s="24"/>
      <c r="K2" s="24"/>
      <c r="L2" s="24"/>
      <c r="M2" s="24"/>
    </row>
    <row r="3" spans="2:13" ht="21" customHeight="1">
      <c r="B3" s="16" t="s">
        <v>0</v>
      </c>
      <c r="C3" s="3"/>
      <c r="D3" s="3"/>
      <c r="E3" s="3"/>
      <c r="F3" s="3"/>
      <c r="G3" s="3"/>
      <c r="H3" s="3"/>
      <c r="I3" s="3"/>
      <c r="J3" s="3"/>
      <c r="K3" s="3"/>
      <c r="L3" s="3"/>
      <c r="M3" s="3"/>
    </row>
    <row r="4" spans="2:9" ht="21" customHeight="1">
      <c r="B4" s="4"/>
      <c r="C4" s="41" t="s">
        <v>1</v>
      </c>
      <c r="D4" s="42" t="s">
        <v>2</v>
      </c>
      <c r="E4" s="42"/>
      <c r="F4" s="36" t="s">
        <v>3</v>
      </c>
      <c r="G4" s="37"/>
      <c r="H4" s="37"/>
      <c r="I4" s="37"/>
    </row>
    <row r="5" spans="2:13" ht="2.25" customHeight="1">
      <c r="B5" s="5"/>
      <c r="C5" s="25"/>
      <c r="D5" s="6"/>
      <c r="E5" s="6"/>
      <c r="F5" s="26"/>
      <c r="G5" s="27"/>
      <c r="H5" s="27"/>
      <c r="I5" s="27"/>
      <c r="L5" s="24"/>
      <c r="M5" s="24"/>
    </row>
    <row r="6" spans="2:13" ht="13.5" customHeight="1">
      <c r="B6" s="7"/>
      <c r="C6" s="23">
        <f ca="1">YEAR(TODAY())-1</f>
        <v>2016</v>
      </c>
      <c r="D6" s="8">
        <v>2000</v>
      </c>
      <c r="E6" s="22">
        <f ca="1">YEAR(TODAY())-1</f>
        <v>2016</v>
      </c>
      <c r="F6" s="9" t="s">
        <v>43</v>
      </c>
      <c r="G6" s="28">
        <f ca="1">YEAR(TODAY())-3</f>
        <v>2014</v>
      </c>
      <c r="H6" s="28">
        <f ca="1">YEAR(TODAY())-2</f>
        <v>2015</v>
      </c>
      <c r="I6" s="9">
        <f ca="1">YEAR(TODAY())-1</f>
        <v>2016</v>
      </c>
      <c r="L6" s="3"/>
      <c r="M6" s="3"/>
    </row>
    <row r="7" spans="2:3" ht="3.75" customHeight="1">
      <c r="B7" s="44"/>
      <c r="C7" s="44"/>
    </row>
    <row r="8" spans="2:13" ht="12" customHeight="1">
      <c r="B8" s="11" t="s">
        <v>4</v>
      </c>
      <c r="C8" s="46"/>
      <c r="D8" s="47"/>
      <c r="E8" s="47"/>
      <c r="F8" s="47"/>
      <c r="G8" s="47"/>
      <c r="H8" s="47"/>
      <c r="I8" s="47"/>
      <c r="L8" s="24"/>
      <c r="M8" s="24"/>
    </row>
    <row r="9" spans="2:13" ht="12" customHeight="1">
      <c r="B9" s="48" t="s">
        <v>14</v>
      </c>
      <c r="C9" s="18">
        <v>393.2</v>
      </c>
      <c r="D9" s="18">
        <v>41.8</v>
      </c>
      <c r="E9" s="18">
        <v>41.3</v>
      </c>
      <c r="F9" s="17">
        <v>9</v>
      </c>
      <c r="G9" s="17">
        <v>9</v>
      </c>
      <c r="H9" s="17">
        <v>14</v>
      </c>
      <c r="I9" s="17">
        <v>7</v>
      </c>
      <c r="L9" s="3"/>
      <c r="M9" s="3"/>
    </row>
    <row r="10" spans="2:9" ht="10.5" customHeight="1">
      <c r="B10" s="49" t="s">
        <v>39</v>
      </c>
      <c r="C10" s="13">
        <v>108.2</v>
      </c>
      <c r="D10" s="13" t="s">
        <v>36</v>
      </c>
      <c r="E10" s="13">
        <v>11.4</v>
      </c>
      <c r="F10" s="33" t="s">
        <v>37</v>
      </c>
      <c r="G10" s="14">
        <v>12</v>
      </c>
      <c r="H10" s="14">
        <v>14</v>
      </c>
      <c r="I10" s="14">
        <v>4</v>
      </c>
    </row>
    <row r="11" spans="2:13" ht="10.5" customHeight="1">
      <c r="B11" s="49" t="s">
        <v>15</v>
      </c>
      <c r="C11" s="13">
        <v>135.2</v>
      </c>
      <c r="D11" s="13">
        <v>20.7</v>
      </c>
      <c r="E11" s="13">
        <v>14.2</v>
      </c>
      <c r="F11" s="14">
        <v>4</v>
      </c>
      <c r="G11" s="14">
        <v>5</v>
      </c>
      <c r="H11" s="14">
        <v>12</v>
      </c>
      <c r="I11" s="14">
        <v>13</v>
      </c>
      <c r="L11" s="24"/>
      <c r="M11" s="24"/>
    </row>
    <row r="12" spans="2:13" ht="10.5" customHeight="1">
      <c r="B12" s="49" t="s">
        <v>16</v>
      </c>
      <c r="C12" s="13">
        <v>40.8</v>
      </c>
      <c r="D12" s="13">
        <v>3.4</v>
      </c>
      <c r="E12" s="13">
        <v>4.3</v>
      </c>
      <c r="F12" s="14">
        <v>12</v>
      </c>
      <c r="G12" s="14">
        <v>16</v>
      </c>
      <c r="H12" s="14">
        <v>10</v>
      </c>
      <c r="I12" s="14">
        <v>10</v>
      </c>
      <c r="L12" s="3"/>
      <c r="M12" s="3"/>
    </row>
    <row r="13" spans="2:9" ht="10.5" customHeight="1">
      <c r="B13" s="49" t="s">
        <v>17</v>
      </c>
      <c r="C13" s="13">
        <v>25.2</v>
      </c>
      <c r="D13" s="13">
        <v>2</v>
      </c>
      <c r="E13" s="13">
        <v>2.6</v>
      </c>
      <c r="F13" s="14">
        <v>13</v>
      </c>
      <c r="G13" s="14">
        <v>6</v>
      </c>
      <c r="H13" s="14">
        <v>25</v>
      </c>
      <c r="I13" s="14">
        <v>12</v>
      </c>
    </row>
    <row r="14" spans="2:13" ht="10.5" customHeight="1">
      <c r="B14" s="49" t="s">
        <v>18</v>
      </c>
      <c r="C14" s="13">
        <v>21.9</v>
      </c>
      <c r="D14" s="13">
        <v>1.6</v>
      </c>
      <c r="E14" s="13">
        <v>2.3</v>
      </c>
      <c r="F14" s="14">
        <v>14</v>
      </c>
      <c r="G14" s="14">
        <v>-7</v>
      </c>
      <c r="H14" s="14">
        <v>10</v>
      </c>
      <c r="I14" s="14">
        <v>19</v>
      </c>
      <c r="L14" s="24"/>
      <c r="M14" s="24"/>
    </row>
    <row r="15" spans="2:9" ht="10.5" customHeight="1">
      <c r="B15" s="49" t="s">
        <v>19</v>
      </c>
      <c r="C15" s="13">
        <v>17.6</v>
      </c>
      <c r="D15" s="13">
        <v>1.6</v>
      </c>
      <c r="E15" s="13">
        <v>1.9</v>
      </c>
      <c r="F15" s="14">
        <v>11</v>
      </c>
      <c r="G15" s="14">
        <v>40</v>
      </c>
      <c r="H15" s="14">
        <v>24</v>
      </c>
      <c r="I15" s="14">
        <v>6</v>
      </c>
    </row>
    <row r="16" spans="2:9" ht="10.5" customHeight="1">
      <c r="B16" s="49" t="s">
        <v>20</v>
      </c>
      <c r="C16" s="13">
        <v>17.4</v>
      </c>
      <c r="D16" s="13">
        <v>0.6</v>
      </c>
      <c r="E16" s="13">
        <v>1.8</v>
      </c>
      <c r="F16" s="14">
        <v>25</v>
      </c>
      <c r="G16" s="14">
        <v>23</v>
      </c>
      <c r="H16" s="14">
        <v>38</v>
      </c>
      <c r="I16" s="14">
        <v>28</v>
      </c>
    </row>
    <row r="17" spans="2:9" ht="10.5" customHeight="1">
      <c r="B17" s="49" t="s">
        <v>21</v>
      </c>
      <c r="C17" s="13">
        <v>15.3</v>
      </c>
      <c r="D17" s="13">
        <v>2.3</v>
      </c>
      <c r="E17" s="13">
        <v>1.6</v>
      </c>
      <c r="F17" s="14">
        <v>4</v>
      </c>
      <c r="G17" s="14">
        <v>7</v>
      </c>
      <c r="H17" s="14">
        <v>5</v>
      </c>
      <c r="I17" s="14">
        <v>-1</v>
      </c>
    </row>
    <row r="18" spans="2:9" ht="10.5" customHeight="1">
      <c r="B18" s="49" t="s">
        <v>22</v>
      </c>
      <c r="C18" s="13">
        <v>15.2</v>
      </c>
      <c r="D18" s="13">
        <v>1.2</v>
      </c>
      <c r="E18" s="13">
        <v>1.6</v>
      </c>
      <c r="F18" s="14">
        <v>13</v>
      </c>
      <c r="G18" s="14">
        <v>13</v>
      </c>
      <c r="H18" s="14">
        <v>18</v>
      </c>
      <c r="I18" s="14">
        <v>10</v>
      </c>
    </row>
    <row r="19" spans="2:9" ht="10.5" customHeight="1">
      <c r="B19" s="49" t="s">
        <v>23</v>
      </c>
      <c r="C19" s="13">
        <v>14.4</v>
      </c>
      <c r="D19" s="13">
        <v>1.4</v>
      </c>
      <c r="E19" s="13">
        <v>1.5</v>
      </c>
      <c r="F19" s="14">
        <v>10</v>
      </c>
      <c r="G19" s="14">
        <v>8</v>
      </c>
      <c r="H19" s="14">
        <v>13</v>
      </c>
      <c r="I19" s="14">
        <v>18</v>
      </c>
    </row>
    <row r="20" spans="2:9" ht="10.5" customHeight="1">
      <c r="B20" s="49" t="s">
        <v>24</v>
      </c>
      <c r="C20" s="13">
        <v>14</v>
      </c>
      <c r="D20" s="13">
        <v>1.1</v>
      </c>
      <c r="E20" s="13">
        <v>1.5</v>
      </c>
      <c r="F20" s="14">
        <v>14</v>
      </c>
      <c r="G20" s="14">
        <v>18</v>
      </c>
      <c r="H20" s="14">
        <v>24</v>
      </c>
      <c r="I20" s="14">
        <v>8</v>
      </c>
    </row>
    <row r="21" spans="2:9" ht="10.5" customHeight="1">
      <c r="B21" s="49" t="s">
        <v>25</v>
      </c>
      <c r="C21" s="13">
        <v>13.3</v>
      </c>
      <c r="D21" s="13">
        <v>1.8</v>
      </c>
      <c r="E21" s="13">
        <v>1.4</v>
      </c>
      <c r="F21" s="14">
        <v>6</v>
      </c>
      <c r="G21" s="14">
        <v>3</v>
      </c>
      <c r="H21" s="14">
        <v>6</v>
      </c>
      <c r="I21" s="14">
        <v>3</v>
      </c>
    </row>
    <row r="22" spans="2:9" ht="10.5" customHeight="1">
      <c r="B22" s="49" t="s">
        <v>26</v>
      </c>
      <c r="C22" s="13">
        <v>11.9</v>
      </c>
      <c r="D22" s="13">
        <v>0.7</v>
      </c>
      <c r="E22" s="13">
        <v>1.3</v>
      </c>
      <c r="F22" s="14">
        <v>17</v>
      </c>
      <c r="G22" s="14">
        <v>30</v>
      </c>
      <c r="H22" s="14">
        <v>26</v>
      </c>
      <c r="I22" s="14">
        <v>24</v>
      </c>
    </row>
    <row r="23" spans="2:9" ht="10.5" customHeight="1">
      <c r="B23" s="49" t="s">
        <v>27</v>
      </c>
      <c r="C23" s="13">
        <v>11.8</v>
      </c>
      <c r="D23" s="13">
        <v>0.7</v>
      </c>
      <c r="E23" s="13">
        <v>1.2</v>
      </c>
      <c r="F23" s="14">
        <v>17</v>
      </c>
      <c r="G23" s="14">
        <v>15</v>
      </c>
      <c r="H23" s="14">
        <v>24</v>
      </c>
      <c r="I23" s="14">
        <v>10</v>
      </c>
    </row>
    <row r="24" spans="2:9" ht="10.5" customHeight="1">
      <c r="B24" s="49" t="s">
        <v>28</v>
      </c>
      <c r="C24" s="13">
        <v>11.3</v>
      </c>
      <c r="D24" s="13">
        <v>0.6</v>
      </c>
      <c r="E24" s="13">
        <v>1.2</v>
      </c>
      <c r="F24" s="14">
        <v>19</v>
      </c>
      <c r="G24" s="14">
        <v>8</v>
      </c>
      <c r="H24" s="14">
        <v>16</v>
      </c>
      <c r="I24" s="14">
        <v>22</v>
      </c>
    </row>
    <row r="25" spans="2:9" ht="12" customHeight="1">
      <c r="B25" s="15" t="s">
        <v>29</v>
      </c>
      <c r="C25" s="20">
        <v>760</v>
      </c>
      <c r="D25" s="20">
        <v>81.5</v>
      </c>
      <c r="E25" s="20">
        <v>79.7</v>
      </c>
      <c r="F25" s="19" t="s">
        <v>38</v>
      </c>
      <c r="G25" s="19" t="s">
        <v>38</v>
      </c>
      <c r="H25" s="19" t="s">
        <v>38</v>
      </c>
      <c r="I25" s="19" t="s">
        <v>38</v>
      </c>
    </row>
    <row r="26" spans="2:9" ht="12" customHeight="1">
      <c r="B26" s="11" t="s">
        <v>5</v>
      </c>
      <c r="C26" s="46"/>
      <c r="D26" s="47"/>
      <c r="E26" s="47"/>
      <c r="F26" s="47"/>
      <c r="G26" s="47"/>
      <c r="H26" s="47"/>
      <c r="I26" s="47"/>
    </row>
    <row r="27" spans="2:9" ht="12" customHeight="1">
      <c r="B27" s="50" t="s">
        <v>14</v>
      </c>
      <c r="C27" s="18">
        <v>390.9</v>
      </c>
      <c r="D27" s="18">
        <v>44.6</v>
      </c>
      <c r="E27" s="18">
        <v>45.9</v>
      </c>
      <c r="F27" s="17">
        <v>9</v>
      </c>
      <c r="G27" s="17">
        <v>5</v>
      </c>
      <c r="H27" s="17">
        <v>15</v>
      </c>
      <c r="I27" s="17">
        <v>10</v>
      </c>
    </row>
    <row r="28" spans="2:9" ht="10.5" customHeight="1">
      <c r="B28" s="49" t="s">
        <v>40</v>
      </c>
      <c r="C28" s="13">
        <v>140.8</v>
      </c>
      <c r="D28" s="13" t="s">
        <v>36</v>
      </c>
      <c r="E28" s="13">
        <v>16.5</v>
      </c>
      <c r="F28" s="33" t="s">
        <v>37</v>
      </c>
      <c r="G28" s="14">
        <v>5</v>
      </c>
      <c r="H28" s="14">
        <v>17</v>
      </c>
      <c r="I28" s="14">
        <v>9</v>
      </c>
    </row>
    <row r="29" spans="2:9" ht="10.5" customHeight="1">
      <c r="B29" s="51" t="s">
        <v>15</v>
      </c>
      <c r="C29" s="13">
        <v>85.4</v>
      </c>
      <c r="D29" s="13">
        <v>15.6</v>
      </c>
      <c r="E29" s="13">
        <v>10</v>
      </c>
      <c r="F29" s="14">
        <v>3</v>
      </c>
      <c r="G29" s="14">
        <v>5</v>
      </c>
      <c r="H29" s="14">
        <v>5</v>
      </c>
      <c r="I29" s="14">
        <v>4</v>
      </c>
    </row>
    <row r="30" spans="2:9" ht="10.5" customHeight="1">
      <c r="B30" s="51" t="s">
        <v>16</v>
      </c>
      <c r="C30" s="13">
        <v>36.2</v>
      </c>
      <c r="D30" s="13">
        <v>3</v>
      </c>
      <c r="E30" s="13">
        <v>4.2</v>
      </c>
      <c r="F30" s="14">
        <v>14</v>
      </c>
      <c r="G30" s="14">
        <v>12</v>
      </c>
      <c r="H30" s="14">
        <v>22</v>
      </c>
      <c r="I30" s="14">
        <v>21</v>
      </c>
    </row>
    <row r="31" spans="2:9" ht="10.5" customHeight="1">
      <c r="B31" s="51" t="s">
        <v>30</v>
      </c>
      <c r="C31" s="13">
        <v>27.9</v>
      </c>
      <c r="D31" s="13">
        <v>5.4</v>
      </c>
      <c r="E31" s="13">
        <v>3.3</v>
      </c>
      <c r="F31" s="14">
        <v>2</v>
      </c>
      <c r="G31" s="14">
        <v>-2</v>
      </c>
      <c r="H31" s="14">
        <v>-1</v>
      </c>
      <c r="I31" s="14">
        <v>5</v>
      </c>
    </row>
    <row r="32" spans="2:9" ht="10.5" customHeight="1">
      <c r="B32" s="51" t="s">
        <v>21</v>
      </c>
      <c r="C32" s="13">
        <v>27.3</v>
      </c>
      <c r="D32" s="13">
        <v>2.9</v>
      </c>
      <c r="E32" s="13">
        <v>3.2</v>
      </c>
      <c r="F32" s="14">
        <v>10</v>
      </c>
      <c r="G32" s="14">
        <v>14</v>
      </c>
      <c r="H32" s="14">
        <v>20</v>
      </c>
      <c r="I32" s="14">
        <v>10</v>
      </c>
    </row>
    <row r="33" spans="2:9" ht="10.5" customHeight="1">
      <c r="B33" s="51" t="s">
        <v>26</v>
      </c>
      <c r="C33" s="13">
        <v>24.9</v>
      </c>
      <c r="D33" s="13">
        <v>2.1</v>
      </c>
      <c r="E33" s="13">
        <v>2.9</v>
      </c>
      <c r="F33" s="14">
        <v>14</v>
      </c>
      <c r="G33" s="14">
        <v>5</v>
      </c>
      <c r="H33" s="14">
        <v>22</v>
      </c>
      <c r="I33" s="14">
        <v>12</v>
      </c>
    </row>
    <row r="34" spans="2:9" ht="10.5" customHeight="1">
      <c r="B34" s="51" t="s">
        <v>31</v>
      </c>
      <c r="C34" s="13">
        <v>17.1</v>
      </c>
      <c r="D34" s="13">
        <v>1.7</v>
      </c>
      <c r="E34" s="13">
        <v>2</v>
      </c>
      <c r="F34" s="14">
        <v>12</v>
      </c>
      <c r="G34" s="14">
        <v>22</v>
      </c>
      <c r="H34" s="14">
        <v>17</v>
      </c>
      <c r="I34" s="14">
        <v>-22</v>
      </c>
    </row>
    <row r="35" spans="2:9" ht="10.5" customHeight="1">
      <c r="B35" s="51" t="s">
        <v>32</v>
      </c>
      <c r="C35" s="13">
        <v>15.9</v>
      </c>
      <c r="D35" s="13">
        <v>1.1</v>
      </c>
      <c r="E35" s="13">
        <v>1.9</v>
      </c>
      <c r="F35" s="14">
        <v>17</v>
      </c>
      <c r="G35" s="14">
        <v>15</v>
      </c>
      <c r="H35" s="14">
        <v>21</v>
      </c>
      <c r="I35" s="14">
        <v>13</v>
      </c>
    </row>
    <row r="36" spans="2:9" ht="10.5" customHeight="1">
      <c r="B36" s="51" t="s">
        <v>17</v>
      </c>
      <c r="C36" s="13">
        <v>15.9</v>
      </c>
      <c r="D36" s="13">
        <v>1.5</v>
      </c>
      <c r="E36" s="13">
        <v>1.9</v>
      </c>
      <c r="F36" s="14">
        <v>12</v>
      </c>
      <c r="G36" s="14">
        <v>4</v>
      </c>
      <c r="H36" s="14">
        <v>22</v>
      </c>
      <c r="I36" s="14">
        <v>12</v>
      </c>
    </row>
    <row r="37" spans="2:9" ht="10.5" customHeight="1">
      <c r="B37" s="51" t="s">
        <v>22</v>
      </c>
      <c r="C37" s="13">
        <v>15.9</v>
      </c>
      <c r="D37" s="13">
        <v>2.9</v>
      </c>
      <c r="E37" s="13">
        <v>1.9</v>
      </c>
      <c r="F37" s="14">
        <v>3</v>
      </c>
      <c r="G37" s="14">
        <v>6</v>
      </c>
      <c r="H37" s="14">
        <v>7</v>
      </c>
      <c r="I37" s="14">
        <v>6</v>
      </c>
    </row>
    <row r="38" spans="2:9" ht="10.5" customHeight="1">
      <c r="B38" s="51" t="s">
        <v>33</v>
      </c>
      <c r="C38" s="13">
        <v>14.2</v>
      </c>
      <c r="D38" s="13">
        <v>1.1</v>
      </c>
      <c r="E38" s="13">
        <v>1.7</v>
      </c>
      <c r="F38" s="14">
        <v>15</v>
      </c>
      <c r="G38" s="14">
        <v>10</v>
      </c>
      <c r="H38" s="14">
        <v>12</v>
      </c>
      <c r="I38" s="14">
        <v>14</v>
      </c>
    </row>
    <row r="39" spans="2:9" ht="10.5" customHeight="1">
      <c r="B39" s="51" t="s">
        <v>34</v>
      </c>
      <c r="C39" s="13">
        <v>13.3</v>
      </c>
      <c r="D39" s="13">
        <v>0.7</v>
      </c>
      <c r="E39" s="13">
        <v>1.6</v>
      </c>
      <c r="F39" s="14">
        <v>20</v>
      </c>
      <c r="G39" s="14">
        <v>43</v>
      </c>
      <c r="H39" s="14">
        <v>28</v>
      </c>
      <c r="I39" s="14">
        <v>18</v>
      </c>
    </row>
    <row r="40" spans="2:9" ht="10.5" customHeight="1">
      <c r="B40" s="51" t="s">
        <v>35</v>
      </c>
      <c r="C40" s="13">
        <v>11</v>
      </c>
      <c r="D40" s="13">
        <v>0.9</v>
      </c>
      <c r="E40" s="13">
        <v>1.3</v>
      </c>
      <c r="F40" s="14">
        <v>14</v>
      </c>
      <c r="G40" s="14">
        <v>22</v>
      </c>
      <c r="H40" s="14">
        <v>42</v>
      </c>
      <c r="I40" s="14">
        <v>34</v>
      </c>
    </row>
    <row r="41" spans="2:9" ht="10.5" customHeight="1">
      <c r="B41" s="51" t="s">
        <v>23</v>
      </c>
      <c r="C41" s="13">
        <v>10.9</v>
      </c>
      <c r="D41" s="13">
        <v>1.3</v>
      </c>
      <c r="E41" s="13">
        <v>1.3</v>
      </c>
      <c r="F41" s="14">
        <v>9</v>
      </c>
      <c r="G41" s="14">
        <v>5</v>
      </c>
      <c r="H41" s="14">
        <v>11</v>
      </c>
      <c r="I41" s="14">
        <v>6</v>
      </c>
    </row>
    <row r="42" spans="2:9" ht="10.5" customHeight="1">
      <c r="B42" s="51" t="s">
        <v>27</v>
      </c>
      <c r="C42" s="13">
        <v>9.6</v>
      </c>
      <c r="D42" s="13">
        <v>0.6</v>
      </c>
      <c r="E42" s="13">
        <v>1.1</v>
      </c>
      <c r="F42" s="14">
        <v>17</v>
      </c>
      <c r="G42" s="14">
        <v>11</v>
      </c>
      <c r="H42" s="14">
        <v>20</v>
      </c>
      <c r="I42" s="14">
        <v>17</v>
      </c>
    </row>
    <row r="43" spans="2:9" ht="12" customHeight="1">
      <c r="B43" s="15" t="s">
        <v>29</v>
      </c>
      <c r="C43" s="20">
        <v>715</v>
      </c>
      <c r="D43" s="20">
        <v>85.2</v>
      </c>
      <c r="E43" s="20">
        <v>84</v>
      </c>
      <c r="F43" s="19" t="s">
        <v>38</v>
      </c>
      <c r="G43" s="19" t="s">
        <v>38</v>
      </c>
      <c r="H43" s="19" t="s">
        <v>38</v>
      </c>
      <c r="I43" s="19" t="s">
        <v>38</v>
      </c>
    </row>
    <row r="44" spans="2:10" ht="3.75" customHeight="1">
      <c r="B44" s="52"/>
      <c r="C44" s="53"/>
      <c r="D44" s="52"/>
      <c r="E44" s="52"/>
      <c r="F44" s="52"/>
      <c r="G44" s="52"/>
      <c r="H44" s="52"/>
      <c r="I44" s="52"/>
      <c r="J44" s="45"/>
    </row>
    <row r="45" spans="2:9" ht="9" customHeight="1">
      <c r="B45" s="34"/>
      <c r="C45" s="35"/>
      <c r="D45" s="35"/>
      <c r="E45" s="35"/>
      <c r="F45" s="35"/>
      <c r="G45" s="35"/>
      <c r="H45" s="35"/>
      <c r="I45" s="3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M35"/>
  <sheetViews>
    <sheetView zoomScalePageLayoutView="0" workbookViewId="0" topLeftCell="A1">
      <selection activeCell="F1" sqref="F1:F16384"/>
    </sheetView>
  </sheetViews>
  <sheetFormatPr defaultColWidth="8.57421875" defaultRowHeight="15"/>
  <cols>
    <col min="1" max="1" width="1.7109375" style="43" customWidth="1"/>
    <col min="2" max="2" width="25.8515625" style="43" customWidth="1"/>
    <col min="3" max="9" width="7.7109375" style="43" customWidth="1"/>
    <col min="10" max="10" width="1.8515625" style="43" customWidth="1"/>
    <col min="11" max="16384" width="8.57421875" style="43" customWidth="1"/>
  </cols>
  <sheetData>
    <row r="1" spans="2:13" ht="15" customHeight="1">
      <c r="B1" s="39" t="e">
        <f>IF(TRIM(English!B1)=TRIM(#REF!),0,TRIM(English!B1))</f>
        <v>#REF!</v>
      </c>
      <c r="C1" s="39"/>
      <c r="D1" s="40"/>
      <c r="E1" s="40"/>
      <c r="F1" s="40"/>
      <c r="G1" s="40"/>
      <c r="H1" s="40"/>
      <c r="I1" s="40"/>
      <c r="J1" s="1"/>
      <c r="K1" s="1"/>
      <c r="L1" s="1"/>
      <c r="M1" s="1"/>
    </row>
    <row r="2" spans="2:13" ht="39" customHeight="1">
      <c r="B2" s="38" t="e">
        <f>IF(TRIM(English!B2)=TRIM(#REF!),0,TRIM(English!B2))</f>
        <v>#REF!</v>
      </c>
      <c r="C2" s="38"/>
      <c r="D2" s="38"/>
      <c r="E2" s="38"/>
      <c r="F2" s="38"/>
      <c r="G2" s="38"/>
      <c r="H2" s="38"/>
      <c r="I2" s="38"/>
      <c r="J2" s="24"/>
      <c r="K2" s="24"/>
      <c r="L2" s="24"/>
      <c r="M2" s="24"/>
    </row>
    <row r="3" spans="2:13" ht="21" customHeight="1">
      <c r="B3" s="16" t="e">
        <f>IF(TRIM(English!B3)=TRIM(#REF!),0,TRIM(English!B3))</f>
        <v>#REF!</v>
      </c>
      <c r="C3" s="3"/>
      <c r="D3" s="3"/>
      <c r="E3" s="3"/>
      <c r="F3" s="3"/>
      <c r="G3" s="3"/>
      <c r="H3" s="3"/>
      <c r="I3" s="3"/>
      <c r="J3" s="3"/>
      <c r="K3" s="3"/>
      <c r="L3" s="3"/>
      <c r="M3" s="3"/>
    </row>
    <row r="4" spans="2:9" ht="21" customHeight="1">
      <c r="B4" s="4"/>
      <c r="C4" s="41" t="e">
        <f>IF(TRIM(English!C4)=TRIM(#REF!),0,TRIM(English!C4))</f>
        <v>#REF!</v>
      </c>
      <c r="D4" s="42" t="e">
        <f>IF(TRIM(English!#REF!)=TRIM(#REF!),0,TRIM(English!#REF!))</f>
        <v>#REF!</v>
      </c>
      <c r="E4" s="42"/>
      <c r="F4" s="36" t="e">
        <f>IF(TRIM(English!F4)=TRIM(#REF!),0,TRIM(English!F4))</f>
        <v>#REF!</v>
      </c>
      <c r="G4" s="37"/>
      <c r="H4" s="37"/>
      <c r="I4" s="37"/>
    </row>
    <row r="5" spans="2:13" ht="2.25" customHeight="1">
      <c r="B5" s="5"/>
      <c r="C5" s="25"/>
      <c r="D5" s="6"/>
      <c r="E5" s="6"/>
      <c r="F5" s="26"/>
      <c r="G5" s="27"/>
      <c r="H5" s="27"/>
      <c r="I5" s="27"/>
      <c r="L5" s="24"/>
      <c r="M5" s="24"/>
    </row>
    <row r="6" spans="2:13" ht="13.5" customHeight="1">
      <c r="B6" s="7"/>
      <c r="C6" s="23" t="e">
        <f>IF(TRIM(English!D6)=TRIM(#REF!),0,TRIM(English!D6))</f>
        <v>#REF!</v>
      </c>
      <c r="D6" s="8" t="e">
        <f>IF(TRIM(English!#REF!)=TRIM(#REF!),0,TRIM(English!#REF!))</f>
        <v>#REF!</v>
      </c>
      <c r="E6" s="22" t="e">
        <f>IF(TRIM(English!E6)=TRIM(#REF!),0,TRIM(English!E6))</f>
        <v>#REF!</v>
      </c>
      <c r="F6" s="9" t="e">
        <f>IF(TRIM(English!F6)=TRIM(#REF!),0,TRIM(English!F6))</f>
        <v>#REF!</v>
      </c>
      <c r="G6" s="28" t="e">
        <f>IF(TRIM(English!G6)=TRIM(#REF!),0,TRIM(English!G6))</f>
        <v>#REF!</v>
      </c>
      <c r="H6" s="28" t="e">
        <f>IF(TRIM(English!H6)=TRIM(#REF!),0,TRIM(English!H6))</f>
        <v>#REF!</v>
      </c>
      <c r="I6" s="9" t="e">
        <f>IF(TRIM(English!I6)=TRIM(#REF!),0,TRIM(English!I6))</f>
        <v>#REF!</v>
      </c>
      <c r="L6" s="3"/>
      <c r="M6" s="3"/>
    </row>
    <row r="7" spans="2:3" ht="3.75" customHeight="1">
      <c r="B7" s="44"/>
      <c r="C7" s="44"/>
    </row>
    <row r="8" spans="2:13" ht="12" customHeight="1">
      <c r="B8" s="11" t="str">
        <f>+English!B8</f>
        <v>Exporters</v>
      </c>
      <c r="C8" s="46"/>
      <c r="D8" s="47"/>
      <c r="E8" s="47"/>
      <c r="F8" s="47"/>
      <c r="G8" s="47"/>
      <c r="H8" s="47"/>
      <c r="I8" s="47"/>
      <c r="L8" s="24"/>
      <c r="M8" s="24"/>
    </row>
    <row r="9" spans="2:13" ht="12" customHeight="1">
      <c r="B9" s="48" t="str">
        <f>+English!B9</f>
        <v>United States of America a</v>
      </c>
      <c r="C9" s="18">
        <f>IF(ISNUMBER(English!D9-French!D9-Spanish!D9+English!D9),English!D9-French!D9-Spanish!D9+English!D9,)</f>
        <v>0</v>
      </c>
      <c r="D9" s="18">
        <f>IF(ISNUMBER(English!E9-French!E9-Spanish!E9+English!E9),English!E9-French!E9-Spanish!E9+English!E9,)</f>
        <v>0</v>
      </c>
      <c r="E9" s="18">
        <f>IF(ISNUMBER(English!#REF!-French!#REF!-Spanish!#REF!+English!#REF!),English!#REF!-French!#REF!-Spanish!#REF!+English!#REF!,)</f>
        <v>0</v>
      </c>
      <c r="F9" s="17">
        <f>IF(ISNUMBER(English!G9-French!G9-Spanish!G9+English!G9),English!G9-French!G9-Spanish!G9+English!G9,)</f>
        <v>0</v>
      </c>
      <c r="G9" s="17">
        <f>IF(ISNUMBER(English!H9-French!H9-Spanish!H9+English!H9),English!H9-French!H9-Spanish!H9+English!H9,)</f>
        <v>0</v>
      </c>
      <c r="H9" s="17">
        <f>IF(ISNUMBER(English!I9-French!I9-Spanish!I9+English!I9),English!I9-French!I9-Spanish!I9+English!I9,)</f>
        <v>0</v>
      </c>
      <c r="I9" s="17">
        <f>IF(ISNUMBER(English!J9-French!J9-Spanish!J9+English!J9),English!J9-French!J9-Spanish!J9+English!J9,)</f>
        <v>0</v>
      </c>
      <c r="L9" s="3"/>
      <c r="M9" s="3"/>
    </row>
    <row r="10" spans="2:9" ht="10.5" customHeight="1">
      <c r="B10" s="49" t="str">
        <f>+English!B10</f>
        <v>European Union (28) </v>
      </c>
      <c r="C10" s="13">
        <f>IF(ISNUMBER(English!D10-French!D10-Spanish!D10+English!D10),English!D10-French!D10-Spanish!D10+English!D10,)</f>
        <v>0</v>
      </c>
      <c r="D10" s="13">
        <f>IF(ISNUMBER(English!E10-French!E10-Spanish!E10+English!E10),English!E10-French!E10-Spanish!E10+English!E10,)</f>
        <v>0</v>
      </c>
      <c r="E10" s="13">
        <f>IF(ISNUMBER(English!#REF!-French!#REF!-Spanish!#REF!+English!#REF!),English!#REF!-French!#REF!-Spanish!#REF!+English!#REF!,)</f>
        <v>0</v>
      </c>
      <c r="F10" s="33">
        <f>IF(ISNUMBER(English!G10-French!G10-Spanish!G10+English!G10),English!G10-French!G10-Spanish!G10+English!G10,)</f>
        <v>0</v>
      </c>
      <c r="G10" s="14">
        <f>IF(ISNUMBER(English!H10-French!H10-Spanish!H10+English!H10),English!H10-French!H10-Spanish!H10+English!H10,)</f>
        <v>0</v>
      </c>
      <c r="H10" s="14">
        <f>IF(ISNUMBER(English!I10-French!I10-Spanish!I10+English!I10),English!I10-French!I10-Spanish!I10+English!I10,)</f>
        <v>0</v>
      </c>
      <c r="I10" s="14">
        <f>IF(ISNUMBER(English!J10-French!J10-Spanish!J10+English!J10),English!J10-French!J10-Spanish!J10+English!J10,)</f>
        <v>0</v>
      </c>
    </row>
    <row r="11" spans="2:13" ht="10.5" customHeight="1">
      <c r="B11" s="49" t="str">
        <f>+English!B11</f>
        <v>       Extra-EU (28) exports</v>
      </c>
      <c r="C11" s="13">
        <f>IF(ISNUMBER(English!D11-French!D11-Spanish!D11+English!D11),English!D11-French!D11-Spanish!D11+English!D11,)</f>
        <v>0</v>
      </c>
      <c r="D11" s="13">
        <f>IF(ISNUMBER(English!E11-French!E11-Spanish!E11+English!E11),English!E11-French!E11-Spanish!E11+English!E11,)</f>
        <v>0</v>
      </c>
      <c r="E11" s="13">
        <f>IF(ISNUMBER(English!#REF!-French!#REF!-Spanish!#REF!+English!#REF!),English!#REF!-French!#REF!-Spanish!#REF!+English!#REF!,)</f>
        <v>0</v>
      </c>
      <c r="F11" s="14">
        <f>IF(ISNUMBER(English!G11-French!G11-Spanish!G11+English!G11),English!G11-French!G11-Spanish!G11+English!G11,)</f>
        <v>0</v>
      </c>
      <c r="G11" s="14">
        <f>IF(ISNUMBER(English!H11-French!H11-Spanish!H11+English!H11),English!H11-French!H11-Spanish!H11+English!H11,)</f>
        <v>0</v>
      </c>
      <c r="H11" s="14">
        <f>IF(ISNUMBER(English!I11-French!I11-Spanish!I11+English!I11),English!I11-French!I11-Spanish!I11+English!I11,)</f>
        <v>0</v>
      </c>
      <c r="I11" s="14">
        <f>IF(ISNUMBER(English!J11-French!J11-Spanish!J11+English!J11),English!J11-French!J11-Spanish!J11+English!J11,)</f>
        <v>0</v>
      </c>
      <c r="L11" s="24"/>
      <c r="M11" s="24"/>
    </row>
    <row r="12" spans="2:13" ht="10.5" customHeight="1">
      <c r="B12" s="49" t="str">
        <f>+English!B12</f>
        <v>Japan </v>
      </c>
      <c r="C12" s="13">
        <f>IF(ISNUMBER(English!D12-French!D12-Spanish!D12+English!D12),English!D12-French!D12-Spanish!D12+English!D12,)</f>
        <v>0</v>
      </c>
      <c r="D12" s="13">
        <f>IF(ISNUMBER(English!E12-French!E12-Spanish!E12+English!E12),English!E12-French!E12-Spanish!E12+English!E12,)</f>
        <v>0</v>
      </c>
      <c r="E12" s="13">
        <f>IF(ISNUMBER(English!#REF!-French!#REF!-Spanish!#REF!+English!#REF!),English!#REF!-French!#REF!-Spanish!#REF!+English!#REF!,)</f>
        <v>0</v>
      </c>
      <c r="F12" s="14">
        <f>IF(ISNUMBER(English!G12-French!G12-Spanish!G12+English!G12),English!G12-French!G12-Spanish!G12+English!G12,)</f>
        <v>0</v>
      </c>
      <c r="G12" s="14">
        <f>IF(ISNUMBER(English!H12-French!H12-Spanish!H12+English!H12),English!H12-French!H12-Spanish!H12+English!H12,)</f>
        <v>0</v>
      </c>
      <c r="H12" s="14">
        <f>IF(ISNUMBER(English!I12-French!I12-Spanish!I12+English!I12),English!I12-French!I12-Spanish!I12+English!I12,)</f>
        <v>0</v>
      </c>
      <c r="I12" s="14">
        <f>IF(ISNUMBER(English!J12-French!J12-Spanish!J12+English!J12),English!J12-French!J12-Spanish!J12+English!J12,)</f>
        <v>0</v>
      </c>
      <c r="L12" s="3"/>
      <c r="M12" s="3"/>
    </row>
    <row r="13" spans="2:9" ht="10.5" customHeight="1">
      <c r="B13" s="49" t="str">
        <f>+English!B13</f>
        <v>Switzerland </v>
      </c>
      <c r="C13" s="13">
        <f>IF(ISNUMBER(English!D13-French!D13-Spanish!D13+English!D13),English!D13-French!D13-Spanish!D13+English!D13,)</f>
        <v>0</v>
      </c>
      <c r="D13" s="13">
        <f>IF(ISNUMBER(English!E13-French!E13-Spanish!E13+English!E13),English!E13-French!E13-Spanish!E13+English!E13,)</f>
        <v>0</v>
      </c>
      <c r="E13" s="13">
        <f>IF(ISNUMBER(English!#REF!-French!#REF!-Spanish!#REF!+English!#REF!),English!#REF!-French!#REF!-Spanish!#REF!+English!#REF!,)</f>
        <v>0</v>
      </c>
      <c r="F13" s="14">
        <f>IF(ISNUMBER(English!G13-French!G13-Spanish!G13+English!G13),English!G13-French!G13-Spanish!G13+English!G13,)</f>
        <v>0</v>
      </c>
      <c r="G13" s="14">
        <f>IF(ISNUMBER(English!H13-French!H13-Spanish!H13+English!H13),English!H13-French!H13-Spanish!H13+English!H13,)</f>
        <v>0</v>
      </c>
      <c r="H13" s="14">
        <f>IF(ISNUMBER(English!I13-French!I13-Spanish!I13+English!I13),English!I13-French!I13-Spanish!I13+English!I13,)</f>
        <v>0</v>
      </c>
      <c r="I13" s="14">
        <f>IF(ISNUMBER(English!J13-French!J13-Spanish!J13+English!J13),English!J13-French!J13-Spanish!J13+English!J13,)</f>
        <v>0</v>
      </c>
    </row>
    <row r="14" spans="2:13" ht="10.5" customHeight="1">
      <c r="B14" s="49" t="str">
        <f>+English!B14</f>
        <v>Korea, Republic of </v>
      </c>
      <c r="C14" s="13">
        <f>IF(ISNUMBER(English!D14-French!D14-Spanish!D14+English!D14),English!D14-French!D14-Spanish!D14+English!D14,)</f>
        <v>0</v>
      </c>
      <c r="D14" s="13">
        <f>IF(ISNUMBER(English!E14-French!E14-Spanish!E14+English!E14),English!E14-French!E14-Spanish!E14+English!E14,)</f>
        <v>0</v>
      </c>
      <c r="E14" s="13">
        <f>IF(ISNUMBER(English!#REF!-French!#REF!-Spanish!#REF!+English!#REF!),English!#REF!-French!#REF!-Spanish!#REF!+English!#REF!,)</f>
        <v>0</v>
      </c>
      <c r="F14" s="14">
        <f>IF(ISNUMBER(English!G14-French!G14-Spanish!G14+English!G14),English!G14-French!G14-Spanish!G14+English!G14,)</f>
        <v>0</v>
      </c>
      <c r="G14" s="14">
        <f>IF(ISNUMBER(English!H14-French!H14-Spanish!H14+English!H14),English!H14-French!H14-Spanish!H14+English!H14,)</f>
        <v>0</v>
      </c>
      <c r="H14" s="14">
        <f>IF(ISNUMBER(English!I14-French!I14-Spanish!I14+English!I14),English!I14-French!I14-Spanish!I14+English!I14,)</f>
        <v>0</v>
      </c>
      <c r="I14" s="14">
        <f>IF(ISNUMBER(English!J14-French!J14-Spanish!J14+English!J14),English!J14-French!J14-Spanish!J14+English!J14,)</f>
        <v>0</v>
      </c>
      <c r="L14" s="24"/>
      <c r="M14" s="24"/>
    </row>
    <row r="15" spans="2:9" ht="10.5" customHeight="1">
      <c r="B15" s="49" t="str">
        <f>+English!B15</f>
        <v>Singapore </v>
      </c>
      <c r="C15" s="13">
        <f>IF(ISNUMBER(English!D15-French!D15-Spanish!D15+English!D15),English!D15-French!D15-Spanish!D15+English!D15,)</f>
        <v>0</v>
      </c>
      <c r="D15" s="13">
        <f>IF(ISNUMBER(English!E15-French!E15-Spanish!E15+English!E15),English!E15-French!E15-Spanish!E15+English!E15,)</f>
        <v>0</v>
      </c>
      <c r="E15" s="13">
        <f>IF(ISNUMBER(English!#REF!-French!#REF!-Spanish!#REF!+English!#REF!),English!#REF!-French!#REF!-Spanish!#REF!+English!#REF!,)</f>
        <v>0</v>
      </c>
      <c r="F15" s="14">
        <f>IF(ISNUMBER(English!G15-French!G15-Spanish!G15+English!G15),English!G15-French!G15-Spanish!G15+English!G15,)</f>
        <v>0</v>
      </c>
      <c r="G15" s="14">
        <f>IF(ISNUMBER(English!H15-French!H15-Spanish!H15+English!H15),English!H15-French!H15-Spanish!H15+English!H15,)</f>
        <v>0</v>
      </c>
      <c r="H15" s="14">
        <f>IF(ISNUMBER(English!I15-French!I15-Spanish!I15+English!I15),English!I15-French!I15-Spanish!I15+English!I15,)</f>
        <v>0</v>
      </c>
      <c r="I15" s="14">
        <f>IF(ISNUMBER(English!J15-French!J15-Spanish!J15+English!J15),English!J15-French!J15-Spanish!J15+English!J15,)</f>
        <v>0</v>
      </c>
    </row>
    <row r="16" spans="2:9" ht="10.5" customHeight="1">
      <c r="B16" s="49" t="str">
        <f>+English!B16</f>
        <v>Canada </v>
      </c>
      <c r="C16" s="13">
        <f>IF(ISNUMBER(English!D16-French!D16-Spanish!D16+English!D16),English!D16-French!D16-Spanish!D16+English!D16,)</f>
        <v>0</v>
      </c>
      <c r="D16" s="13">
        <f>IF(ISNUMBER(English!E16-French!E16-Spanish!E16+English!E16),English!E16-French!E16-Spanish!E16+English!E16,)</f>
        <v>0</v>
      </c>
      <c r="E16" s="13">
        <f>IF(ISNUMBER(English!#REF!-French!#REF!-Spanish!#REF!+English!#REF!),English!#REF!-French!#REF!-Spanish!#REF!+English!#REF!,)</f>
        <v>0</v>
      </c>
      <c r="F16" s="14">
        <f>IF(ISNUMBER(English!G16-French!G16-Spanish!G16+English!G16),English!G16-French!G16-Spanish!G16+English!G16,)</f>
        <v>0</v>
      </c>
      <c r="G16" s="14">
        <f>IF(ISNUMBER(English!H16-French!H16-Spanish!H16+English!H16),English!H16-French!H16-Spanish!H16+English!H16,)</f>
        <v>0</v>
      </c>
      <c r="H16" s="14">
        <f>IF(ISNUMBER(English!I16-French!I16-Spanish!I16+English!I16),English!I16-French!I16-Spanish!I16+English!I16,)</f>
        <v>0</v>
      </c>
      <c r="I16" s="14">
        <f>IF(ISNUMBER(English!J16-French!J16-Spanish!J16+English!J16),English!J16-French!J16-Spanish!J16+English!J16,)</f>
        <v>0</v>
      </c>
    </row>
    <row r="17" spans="2:9" ht="10.5" customHeight="1">
      <c r="B17" s="49" t="str">
        <f>+English!B17</f>
        <v>United Arab Emirates </v>
      </c>
      <c r="C17" s="13">
        <f>IF(ISNUMBER(English!D17-French!D17-Spanish!D17+English!D17),English!D17-French!D17-Spanish!D17+English!D17,)</f>
        <v>0</v>
      </c>
      <c r="D17" s="13">
        <f>IF(ISNUMBER(English!E17-French!E17-Spanish!E17+English!E17),English!E17-French!E17-Spanish!E17+English!E17,)</f>
        <v>0</v>
      </c>
      <c r="E17" s="13">
        <f>IF(ISNUMBER(English!#REF!-French!#REF!-Spanish!#REF!+English!#REF!),English!#REF!-French!#REF!-Spanish!#REF!+English!#REF!,)</f>
        <v>0</v>
      </c>
      <c r="F17" s="14">
        <f>IF(ISNUMBER(English!G17-French!G17-Spanish!G17+English!G17),English!G17-French!G17-Spanish!G17+English!G17,)</f>
        <v>0</v>
      </c>
      <c r="G17" s="14">
        <f>IF(ISNUMBER(English!H17-French!H17-Spanish!H17+English!H17),English!H17-French!H17-Spanish!H17+English!H17,)</f>
        <v>0</v>
      </c>
      <c r="H17" s="14">
        <f>IF(ISNUMBER(English!I17-French!I17-Spanish!I17+English!I17),English!I17-French!I17-Spanish!I17+English!I17,)</f>
        <v>0</v>
      </c>
      <c r="I17" s="14">
        <f>IF(ISNUMBER(English!J17-French!J17-Spanish!J17+English!J17),English!J17-French!J17-Spanish!J17+English!J17,)</f>
        <v>0</v>
      </c>
    </row>
    <row r="18" spans="2:9" ht="10.5" customHeight="1">
      <c r="B18" s="49" t="str">
        <f>+English!B18</f>
        <v>Chinese Taipei </v>
      </c>
      <c r="C18" s="13">
        <f>IF(ISNUMBER(English!D18-French!D18-Spanish!D18+English!D18),English!D18-French!D18-Spanish!D18+English!D18,)</f>
        <v>0</v>
      </c>
      <c r="D18" s="13">
        <f>IF(ISNUMBER(English!E18-French!E18-Spanish!E18+English!E18),English!E18-French!E18-Spanish!E18+English!E18,)</f>
        <v>0</v>
      </c>
      <c r="E18" s="13">
        <f>IF(ISNUMBER(English!#REF!-French!#REF!-Spanish!#REF!+English!#REF!),English!#REF!-French!#REF!-Spanish!#REF!+English!#REF!,)</f>
        <v>0</v>
      </c>
      <c r="F18" s="14">
        <f>IF(ISNUMBER(English!G18-French!G18-Spanish!G18+English!G18),English!G18-French!G18-Spanish!G18+English!G18,)</f>
        <v>0</v>
      </c>
      <c r="G18" s="14">
        <f>IF(ISNUMBER(English!H18-French!H18-Spanish!H18+English!H18),English!H18-French!H18-Spanish!H18+English!H18,)</f>
        <v>0</v>
      </c>
      <c r="H18" s="14">
        <f>IF(ISNUMBER(English!I18-French!I18-Spanish!I18+English!I18),English!I18-French!I18-Spanish!I18+English!I18,)</f>
        <v>0</v>
      </c>
      <c r="I18" s="14">
        <f>IF(ISNUMBER(English!J18-French!J18-Spanish!J18+English!J18),English!J18-French!J18-Spanish!J18+English!J18,)</f>
        <v>0</v>
      </c>
    </row>
    <row r="19" spans="2:9" ht="10.5" customHeight="1">
      <c r="B19" s="49" t="str">
        <f>+English!B19</f>
        <v>China </v>
      </c>
      <c r="C19" s="13">
        <f>IF(ISNUMBER(English!D19-French!D19-Spanish!D19+English!D19),English!D19-French!D19-Spanish!D19+English!D19,)</f>
        <v>0</v>
      </c>
      <c r="D19" s="13">
        <f>IF(ISNUMBER(English!E19-French!E19-Spanish!E19+English!E19),English!E19-French!E19-Spanish!E19+English!E19,)</f>
        <v>0</v>
      </c>
      <c r="E19" s="13">
        <f>IF(ISNUMBER(English!#REF!-French!#REF!-Spanish!#REF!+English!#REF!),English!#REF!-French!#REF!-Spanish!#REF!+English!#REF!,)</f>
        <v>0</v>
      </c>
      <c r="F19" s="14">
        <f>IF(ISNUMBER(English!G19-French!G19-Spanish!G19+English!G19),English!G19-French!G19-Spanish!G19+English!G19,)</f>
        <v>0</v>
      </c>
      <c r="G19" s="14">
        <f>IF(ISNUMBER(English!H19-French!H19-Spanish!H19+English!H19),English!H19-French!H19-Spanish!H19+English!H19,)</f>
        <v>0</v>
      </c>
      <c r="H19" s="14">
        <f>IF(ISNUMBER(English!I19-French!I19-Spanish!I19+English!I19),English!I19-French!I19-Spanish!I19+English!I19,)</f>
        <v>0</v>
      </c>
      <c r="I19" s="14">
        <f>IF(ISNUMBER(English!J19-French!J19-Spanish!J19+English!J19),English!J19-French!J19-Spanish!J19+English!J19,)</f>
        <v>0</v>
      </c>
    </row>
    <row r="20" spans="2:9" ht="10.5" customHeight="1">
      <c r="B20" s="49" t="str">
        <f>+English!B20</f>
        <v>Above 10 </v>
      </c>
      <c r="C20" s="13">
        <f>IF(ISNUMBER(English!D20-French!D20-Spanish!D20+English!D20),English!D20-French!D20-Spanish!D20+English!D20,)</f>
        <v>0</v>
      </c>
      <c r="D20" s="13">
        <f>IF(ISNUMBER(English!E20-French!E20-Spanish!E20+English!E20),English!E20-French!E20-Spanish!E20+English!E20,)</f>
        <v>0</v>
      </c>
      <c r="E20" s="13">
        <f>IF(ISNUMBER(English!#REF!-French!#REF!-Spanish!#REF!+English!#REF!),English!#REF!-French!#REF!-Spanish!#REF!+English!#REF!,)</f>
        <v>0</v>
      </c>
      <c r="F20" s="14">
        <f>IF(ISNUMBER(English!G20-French!G20-Spanish!G20+English!G20),English!G20-French!G20-Spanish!G20+English!G20,)</f>
        <v>0</v>
      </c>
      <c r="G20" s="14">
        <f>IF(ISNUMBER(English!H20-French!H20-Spanish!H20+English!H20),English!H20-French!H20-Spanish!H20+English!H20,)</f>
        <v>0</v>
      </c>
      <c r="H20" s="14">
        <f>IF(ISNUMBER(English!I20-French!I20-Spanish!I20+English!I20),English!I20-French!I20-Spanish!I20+English!I20,)</f>
        <v>0</v>
      </c>
      <c r="I20" s="14">
        <f>IF(ISNUMBER(English!J20-French!J20-Spanish!J20+English!J20),English!J20-French!J20-Spanish!J20+English!J20,)</f>
        <v>0</v>
      </c>
    </row>
    <row r="21" spans="2:9" ht="10.5" customHeight="1">
      <c r="B21" s="11" t="str">
        <f>+English!B21</f>
        <v>Importers</v>
      </c>
      <c r="C21" s="46">
        <f>IF(ISNUMBER(English!D21-French!D21-Spanish!D21+English!D21),English!D21-French!D21-Spanish!D21+English!D21,)</f>
        <v>0</v>
      </c>
      <c r="D21" s="47">
        <f>IF(ISNUMBER(English!E21-French!E21-Spanish!E21+English!E21),English!E21-French!E21-Spanish!E21+English!E21,)</f>
        <v>0</v>
      </c>
      <c r="E21" s="47">
        <f>IF(ISNUMBER(English!#REF!-French!#REF!-Spanish!#REF!+English!#REF!),English!#REF!-French!#REF!-Spanish!#REF!+English!#REF!,)</f>
        <v>0</v>
      </c>
      <c r="F21" s="47">
        <f>IF(ISNUMBER(English!G21-French!G21-Spanish!G21+English!G21),English!G21-French!G21-Spanish!G21+English!G21,)</f>
        <v>0</v>
      </c>
      <c r="G21" s="47">
        <f>IF(ISNUMBER(English!H21-French!H21-Spanish!H21+English!H21),English!H21-French!H21-Spanish!H21+English!H21,)</f>
        <v>0</v>
      </c>
      <c r="H21" s="47">
        <f>IF(ISNUMBER(English!I21-French!I21-Spanish!I21+English!I21),English!I21-French!I21-Spanish!I21+English!I21,)</f>
        <v>0</v>
      </c>
      <c r="I21" s="47">
        <f>IF(ISNUMBER(English!J21-French!J21-Spanish!J21+English!J21),English!J21-French!J21-Spanish!J21+English!J21,)</f>
        <v>0</v>
      </c>
    </row>
    <row r="22" spans="2:9" ht="10.5" customHeight="1">
      <c r="B22" s="49" t="str">
        <f>+English!B22</f>
        <v>European Union (28) </v>
      </c>
      <c r="C22" s="13">
        <f>IF(ISNUMBER(English!D22-French!D22-Spanish!D22+English!D22),English!D22-French!D22-Spanish!D22+English!D22,)</f>
        <v>0</v>
      </c>
      <c r="D22" s="13">
        <f>IF(ISNUMBER(English!E22-French!E22-Spanish!E22+English!E22),English!E22-French!E22-Spanish!E22+English!E22,)</f>
        <v>0</v>
      </c>
      <c r="E22" s="13">
        <f>IF(ISNUMBER(English!#REF!-French!#REF!-Spanish!#REF!+English!#REF!),English!#REF!-French!#REF!-Spanish!#REF!+English!#REF!,)</f>
        <v>0</v>
      </c>
      <c r="F22" s="14">
        <f>IF(ISNUMBER(English!G22-French!G22-Spanish!G22+English!G22),English!G22-French!G22-Spanish!G22+English!G22,)</f>
        <v>0</v>
      </c>
      <c r="G22" s="14">
        <f>IF(ISNUMBER(English!H22-French!H22-Spanish!H22+English!H22),English!H22-French!H22-Spanish!H22+English!H22,)</f>
        <v>0</v>
      </c>
      <c r="H22" s="14">
        <f>IF(ISNUMBER(English!I22-French!I22-Spanish!I22+English!I22),English!I22-French!I22-Spanish!I22+English!I22,)</f>
        <v>0</v>
      </c>
      <c r="I22" s="14">
        <f>IF(ISNUMBER(English!J22-French!J22-Spanish!J22+English!J22),English!J22-French!J22-Spanish!J22+English!J22,)</f>
        <v>0</v>
      </c>
    </row>
    <row r="23" spans="2:9" ht="10.5" customHeight="1">
      <c r="B23" s="49" t="str">
        <f>+English!B23</f>
        <v>       Extra-EU (28) imports</v>
      </c>
      <c r="C23" s="13">
        <f>IF(ISNUMBER(English!D23-French!D23-Spanish!D23+English!D23),English!D23-French!D23-Spanish!D23+English!D23,)</f>
        <v>0</v>
      </c>
      <c r="D23" s="13">
        <f>IF(ISNUMBER(English!E23-French!E23-Spanish!E23+English!E23),English!E23-French!E23-Spanish!E23+English!E23,)</f>
        <v>0</v>
      </c>
      <c r="E23" s="13">
        <f>IF(ISNUMBER(English!#REF!-French!#REF!-Spanish!#REF!+English!#REF!),English!#REF!-French!#REF!-Spanish!#REF!+English!#REF!,)</f>
        <v>0</v>
      </c>
      <c r="F23" s="14">
        <f>IF(ISNUMBER(English!G23-French!G23-Spanish!G23+English!G23),English!G23-French!G23-Spanish!G23+English!G23,)</f>
        <v>0</v>
      </c>
      <c r="G23" s="14">
        <f>IF(ISNUMBER(English!H23-French!H23-Spanish!H23+English!H23),English!H23-French!H23-Spanish!H23+English!H23,)</f>
        <v>0</v>
      </c>
      <c r="H23" s="14">
        <f>IF(ISNUMBER(English!I23-French!I23-Spanish!I23+English!I23),English!I23-French!I23-Spanish!I23+English!I23,)</f>
        <v>0</v>
      </c>
      <c r="I23" s="14">
        <f>IF(ISNUMBER(English!J23-French!J23-Spanish!J23+English!J23),English!J23-French!J23-Spanish!J23+English!J23,)</f>
        <v>0</v>
      </c>
    </row>
    <row r="24" spans="2:9" ht="10.5" customHeight="1">
      <c r="B24" s="49" t="str">
        <f>+English!B24</f>
        <v>United States of America a</v>
      </c>
      <c r="C24" s="13">
        <f>IF(ISNUMBER(English!D24-French!D24-Spanish!D24+English!D24),English!D24-French!D24-Spanish!D24+English!D24,)</f>
        <v>0</v>
      </c>
      <c r="D24" s="13">
        <f>IF(ISNUMBER(English!E24-French!E24-Spanish!E24+English!E24),English!E24-French!E24-Spanish!E24+English!E24,)</f>
        <v>0</v>
      </c>
      <c r="E24" s="13">
        <f>IF(ISNUMBER(English!#REF!-French!#REF!-Spanish!#REF!+English!#REF!),English!#REF!-French!#REF!-Spanish!#REF!+English!#REF!,)</f>
        <v>0</v>
      </c>
      <c r="F24" s="14">
        <f>IF(ISNUMBER(English!G24-French!G24-Spanish!G24+English!G24),English!G24-French!G24-Spanish!G24+English!G24,)</f>
        <v>0</v>
      </c>
      <c r="G24" s="14">
        <f>IF(ISNUMBER(English!H24-French!H24-Spanish!H24+English!H24),English!H24-French!H24-Spanish!H24+English!H24,)</f>
        <v>0</v>
      </c>
      <c r="H24" s="14">
        <f>IF(ISNUMBER(English!I24-French!I24-Spanish!I24+English!I24),English!I24-French!I24-Spanish!I24+English!I24,)</f>
        <v>0</v>
      </c>
      <c r="I24" s="14">
        <f>IF(ISNUMBER(English!J24-French!J24-Spanish!J24+English!J24),English!J24-French!J24-Spanish!J24+English!J24,)</f>
        <v>0</v>
      </c>
    </row>
    <row r="25" spans="2:9" ht="12" customHeight="1">
      <c r="B25" s="49" t="str">
        <f>+English!B25</f>
        <v>China </v>
      </c>
      <c r="C25" s="13">
        <f>IF(ISNUMBER(English!D25-French!D25-Spanish!D25+English!D25),English!D25-French!D25-Spanish!D25+English!D25,)</f>
        <v>0</v>
      </c>
      <c r="D25" s="13">
        <f>IF(ISNUMBER(English!E25-French!E25-Spanish!E25+English!E25),English!E25-French!E25-Spanish!E25+English!E25,)</f>
        <v>0</v>
      </c>
      <c r="E25" s="13">
        <f>IF(ISNUMBER(English!#REF!-French!#REF!-Spanish!#REF!+English!#REF!),English!#REF!-French!#REF!-Spanish!#REF!+English!#REF!,)</f>
        <v>0</v>
      </c>
      <c r="F25" s="14">
        <f>IF(ISNUMBER(English!G25-French!G25-Spanish!G25+English!G25),English!G25-French!G25-Spanish!G25+English!G25,)</f>
        <v>0</v>
      </c>
      <c r="G25" s="14">
        <f>IF(ISNUMBER(English!H25-French!H25-Spanish!H25+English!H25),English!H25-French!H25-Spanish!H25+English!H25,)</f>
        <v>0</v>
      </c>
      <c r="H25" s="14">
        <f>IF(ISNUMBER(English!I25-French!I25-Spanish!I25+English!I25),English!I25-French!I25-Spanish!I25+English!I25,)</f>
        <v>0</v>
      </c>
      <c r="I25" s="14">
        <f>IF(ISNUMBER(English!J25-French!J25-Spanish!J25+English!J25),English!J25-French!J25-Spanish!J25+English!J25,)</f>
        <v>0</v>
      </c>
    </row>
    <row r="26" spans="2:9" ht="12" customHeight="1">
      <c r="B26" s="49" t="str">
        <f>+English!B26</f>
        <v>Singapore </v>
      </c>
      <c r="C26" s="13">
        <f>IF(ISNUMBER(English!D26-French!D26-Spanish!D26+English!D26),English!D26-French!D26-Spanish!D26+English!D26,)</f>
        <v>0</v>
      </c>
      <c r="D26" s="13">
        <f>IF(ISNUMBER(English!E26-French!E26-Spanish!E26+English!E26),English!E26-French!E26-Spanish!E26+English!E26,)</f>
        <v>0</v>
      </c>
      <c r="E26" s="13">
        <f>IF(ISNUMBER(English!#REF!-French!#REF!-Spanish!#REF!+English!#REF!),English!#REF!-French!#REF!-Spanish!#REF!+English!#REF!,)</f>
        <v>0</v>
      </c>
      <c r="F26" s="14">
        <f>IF(ISNUMBER(English!G26-French!G26-Spanish!G26+English!G26),English!G26-French!G26-Spanish!G26+English!G26,)</f>
        <v>0</v>
      </c>
      <c r="G26" s="14">
        <f>IF(ISNUMBER(English!H26-French!H26-Spanish!H26+English!H26),English!H26-French!H26-Spanish!H26+English!H26,)</f>
        <v>0</v>
      </c>
      <c r="H26" s="14">
        <f>IF(ISNUMBER(English!I26-French!I26-Spanish!I26+English!I26),English!I26-French!I26-Spanish!I26+English!I26,)</f>
        <v>0</v>
      </c>
      <c r="I26" s="14">
        <f>IF(ISNUMBER(English!J26-French!J26-Spanish!J26+English!J26),English!J26-French!J26-Spanish!J26+English!J26,)</f>
        <v>0</v>
      </c>
    </row>
    <row r="27" spans="2:9" ht="12" customHeight="1">
      <c r="B27" s="50" t="str">
        <f>+English!B27</f>
        <v>Japan </v>
      </c>
      <c r="C27" s="18">
        <f>IF(ISNUMBER(English!D27-French!D27-Spanish!D27+English!D27),English!D27-French!D27-Spanish!D27+English!D27,)</f>
        <v>0</v>
      </c>
      <c r="D27" s="18">
        <f>IF(ISNUMBER(English!E27-French!E27-Spanish!E27+English!E27),English!E27-French!E27-Spanish!E27+English!E27,)</f>
        <v>0</v>
      </c>
      <c r="E27" s="18">
        <f>IF(ISNUMBER(English!#REF!-French!#REF!-Spanish!#REF!+English!#REF!),English!#REF!-French!#REF!-Spanish!#REF!+English!#REF!,)</f>
        <v>0</v>
      </c>
      <c r="F27" s="17">
        <f>IF(ISNUMBER(English!G27-French!G27-Spanish!G27+English!G27),English!G27-French!G27-Spanish!G27+English!G27,)</f>
        <v>0</v>
      </c>
      <c r="G27" s="17">
        <f>IF(ISNUMBER(English!H27-French!H27-Spanish!H27+English!H27),English!H27-French!H27-Spanish!H27+English!H27,)</f>
        <v>0</v>
      </c>
      <c r="H27" s="17">
        <f>IF(ISNUMBER(English!I27-French!I27-Spanish!I27+English!I27),English!I27-French!I27-Spanish!I27+English!I27,)</f>
        <v>0</v>
      </c>
      <c r="I27" s="17">
        <f>IF(ISNUMBER(English!J27-French!J27-Spanish!J27+English!J27),English!J27-French!J27-Spanish!J27+English!J27,)</f>
        <v>0</v>
      </c>
    </row>
    <row r="28" spans="2:9" ht="10.5" customHeight="1">
      <c r="B28" s="49" t="str">
        <f>+English!B28</f>
        <v>Switzerland </v>
      </c>
      <c r="C28" s="13">
        <f>IF(ISNUMBER(English!D28-French!D28-Spanish!D28+English!D28),English!D28-French!D28-Spanish!D28+English!D28,)</f>
        <v>0</v>
      </c>
      <c r="D28" s="13">
        <f>IF(ISNUMBER(English!E28-French!E28-Spanish!E28+English!E28),English!E28-French!E28-Spanish!E28+English!E28,)</f>
        <v>0</v>
      </c>
      <c r="E28" s="13">
        <f>IF(ISNUMBER(English!#REF!-French!#REF!-Spanish!#REF!+English!#REF!),English!#REF!-French!#REF!-Spanish!#REF!+English!#REF!,)</f>
        <v>0</v>
      </c>
      <c r="F28" s="33">
        <f>IF(ISNUMBER(English!G28-French!G28-Spanish!G28+English!G28),English!G28-French!G28-Spanish!G28+English!G28,)</f>
        <v>0</v>
      </c>
      <c r="G28" s="14">
        <f>IF(ISNUMBER(English!H28-French!H28-Spanish!H28+English!H28),English!H28-French!H28-Spanish!H28+English!H28,)</f>
        <v>0</v>
      </c>
      <c r="H28" s="14">
        <f>IF(ISNUMBER(English!I28-French!I28-Spanish!I28+English!I28),English!I28-French!I28-Spanish!I28+English!I28,)</f>
        <v>0</v>
      </c>
      <c r="I28" s="14">
        <f>IF(ISNUMBER(English!J28-French!J28-Spanish!J28+English!J28),English!J28-French!J28-Spanish!J28+English!J28,)</f>
        <v>0</v>
      </c>
    </row>
    <row r="29" spans="2:9" ht="10.5" customHeight="1">
      <c r="B29" s="51" t="str">
        <f>+English!B29</f>
        <v>Korea, Republic of </v>
      </c>
      <c r="C29" s="13">
        <f>IF(ISNUMBER(English!D29-French!D29-Spanish!D29+English!D29),English!D29-French!D29-Spanish!D29+English!D29,)</f>
        <v>0</v>
      </c>
      <c r="D29" s="13">
        <f>IF(ISNUMBER(English!E29-French!E29-Spanish!E29+English!E29),English!E29-French!E29-Spanish!E29+English!E29,)</f>
        <v>0</v>
      </c>
      <c r="E29" s="13">
        <f>IF(ISNUMBER(English!#REF!-French!#REF!-Spanish!#REF!+English!#REF!),English!#REF!-French!#REF!-Spanish!#REF!+English!#REF!,)</f>
        <v>0</v>
      </c>
      <c r="F29" s="14">
        <f>IF(ISNUMBER(English!G29-French!G29-Spanish!G29+English!G29),English!G29-French!G29-Spanish!G29+English!G29,)</f>
        <v>0</v>
      </c>
      <c r="G29" s="14">
        <f>IF(ISNUMBER(English!H29-French!H29-Spanish!H29+English!H29),English!H29-French!H29-Spanish!H29+English!H29,)</f>
        <v>0</v>
      </c>
      <c r="H29" s="14">
        <f>IF(ISNUMBER(English!I29-French!I29-Spanish!I29+English!I29),English!I29-French!I29-Spanish!I29+English!I29,)</f>
        <v>0</v>
      </c>
      <c r="I29" s="14">
        <f>IF(ISNUMBER(English!J29-French!J29-Spanish!J29+English!J29),English!J29-French!J29-Spanish!J29+English!J29,)</f>
        <v>0</v>
      </c>
    </row>
    <row r="30" spans="2:9" ht="10.5" customHeight="1">
      <c r="B30" s="51" t="str">
        <f>+English!B30</f>
        <v>Canada </v>
      </c>
      <c r="C30" s="13">
        <f>IF(ISNUMBER(English!D30-French!D30-Spanish!D30+English!D30),English!D30-French!D30-Spanish!D30+English!D30,)</f>
        <v>0</v>
      </c>
      <c r="D30" s="13">
        <f>IF(ISNUMBER(English!E30-French!E30-Spanish!E30+English!E30),English!E30-French!E30-Spanish!E30+English!E30,)</f>
        <v>0</v>
      </c>
      <c r="E30" s="13">
        <f>IF(ISNUMBER(English!#REF!-French!#REF!-Spanish!#REF!+English!#REF!),English!#REF!-French!#REF!-Spanish!#REF!+English!#REF!,)</f>
        <v>0</v>
      </c>
      <c r="F30" s="14">
        <f>IF(ISNUMBER(English!G30-French!G30-Spanish!G30+English!G30),English!G30-French!G30-Spanish!G30+English!G30,)</f>
        <v>0</v>
      </c>
      <c r="G30" s="14">
        <f>IF(ISNUMBER(English!H30-French!H30-Spanish!H30+English!H30),English!H30-French!H30-Spanish!H30+English!H30,)</f>
        <v>0</v>
      </c>
      <c r="H30" s="14">
        <f>IF(ISNUMBER(English!I30-French!I30-Spanish!I30+English!I30),English!I30-French!I30-Spanish!I30+English!I30,)</f>
        <v>0</v>
      </c>
      <c r="I30" s="14">
        <f>IF(ISNUMBER(English!J30-French!J30-Spanish!J30+English!J30),English!J30-French!J30-Spanish!J30+English!J30,)</f>
        <v>0</v>
      </c>
    </row>
    <row r="31" spans="2:9" ht="10.5" customHeight="1">
      <c r="B31" s="51" t="str">
        <f>+English!B31</f>
        <v>Russian Federation </v>
      </c>
      <c r="C31" s="13">
        <f>IF(ISNUMBER(English!D31-French!D31-Spanish!D31+English!D31),English!D31-French!D31-Spanish!D31+English!D31,)</f>
        <v>0</v>
      </c>
      <c r="D31" s="13">
        <f>IF(ISNUMBER(English!E31-French!E31-Spanish!E31+English!E31),English!E31-French!E31-Spanish!E31+English!E31,)</f>
        <v>0</v>
      </c>
      <c r="E31" s="13">
        <f>IF(ISNUMBER(English!#REF!-French!#REF!-Spanish!#REF!+English!#REF!),English!#REF!-French!#REF!-Spanish!#REF!+English!#REF!,)</f>
        <v>0</v>
      </c>
      <c r="F31" s="14">
        <f>IF(ISNUMBER(English!G31-French!G31-Spanish!G31+English!G31),English!G31-French!G31-Spanish!G31+English!G31,)</f>
        <v>0</v>
      </c>
      <c r="G31" s="14">
        <f>IF(ISNUMBER(English!H31-French!H31-Spanish!H31+English!H31),English!H31-French!H31-Spanish!H31+English!H31,)</f>
        <v>0</v>
      </c>
      <c r="H31" s="14">
        <f>IF(ISNUMBER(English!I31-French!I31-Spanish!I31+English!I31),English!I31-French!I31-Spanish!I31+English!I31,)</f>
        <v>0</v>
      </c>
      <c r="I31" s="14">
        <f>IF(ISNUMBER(English!J31-French!J31-Spanish!J31+English!J31),English!J31-French!J31-Spanish!J31+English!J31,)</f>
        <v>0</v>
      </c>
    </row>
    <row r="32" spans="2:9" ht="10.5" customHeight="1">
      <c r="B32" s="51" t="str">
        <f>+English!B32</f>
        <v>Brazil </v>
      </c>
      <c r="C32" s="13">
        <f>IF(ISNUMBER(English!D32-French!D32-Spanish!D32+English!D32),English!D32-French!D32-Spanish!D32+English!D32,)</f>
        <v>0</v>
      </c>
      <c r="D32" s="13">
        <f>IF(ISNUMBER(English!E32-French!E32-Spanish!E32+English!E32),English!E32-French!E32-Spanish!E32+English!E32,)</f>
        <v>0</v>
      </c>
      <c r="E32" s="13">
        <f>IF(ISNUMBER(English!#REF!-French!#REF!-Spanish!#REF!+English!#REF!),English!#REF!-French!#REF!-Spanish!#REF!+English!#REF!,)</f>
        <v>0</v>
      </c>
      <c r="F32" s="14">
        <f>IF(ISNUMBER(English!G32-French!G32-Spanish!G32+English!G32),English!G32-French!G32-Spanish!G32+English!G32,)</f>
        <v>0</v>
      </c>
      <c r="G32" s="14">
        <f>IF(ISNUMBER(English!H32-French!H32-Spanish!H32+English!H32),English!H32-French!H32-Spanish!H32+English!H32,)</f>
        <v>0</v>
      </c>
      <c r="H32" s="14">
        <f>IF(ISNUMBER(English!I32-French!I32-Spanish!I32+English!I32),English!I32-French!I32-Spanish!I32+English!I32,)</f>
        <v>0</v>
      </c>
      <c r="I32" s="14">
        <f>IF(ISNUMBER(English!J32-French!J32-Spanish!J32+English!J32),English!J32-French!J32-Spanish!J32+English!J32,)</f>
        <v>0</v>
      </c>
    </row>
    <row r="33" spans="2:9" ht="10.5" customHeight="1">
      <c r="B33" s="51" t="str">
        <f>+English!B33</f>
        <v>Above 10 </v>
      </c>
      <c r="C33" s="13">
        <f>IF(ISNUMBER(English!D33-French!D33-Spanish!D33+English!D33),English!D33-French!D33-Spanish!D33+English!D33,)</f>
        <v>0</v>
      </c>
      <c r="D33" s="13">
        <f>IF(ISNUMBER(English!E33-French!E33-Spanish!E33+English!E33),English!E33-French!E33-Spanish!E33+English!E33,)</f>
        <v>0</v>
      </c>
      <c r="E33" s="13">
        <f>IF(ISNUMBER(English!#REF!-French!#REF!-Spanish!#REF!+English!#REF!),English!#REF!-French!#REF!-Spanish!#REF!+English!#REF!,)</f>
        <v>0</v>
      </c>
      <c r="F33" s="14">
        <f>IF(ISNUMBER(English!G33-French!G33-Spanish!G33+English!G33),English!G33-French!G33-Spanish!G33+English!G33,)</f>
        <v>0</v>
      </c>
      <c r="G33" s="14">
        <f>IF(ISNUMBER(English!H33-French!H33-Spanish!H33+English!H33),English!H33-French!H33-Spanish!H33+English!H33,)</f>
        <v>0</v>
      </c>
      <c r="H33" s="14">
        <f>IF(ISNUMBER(English!I33-French!I33-Spanish!I33+English!I33),English!I33-French!I33-Spanish!I33+English!I33,)</f>
        <v>0</v>
      </c>
      <c r="I33" s="14">
        <f>IF(ISNUMBER(English!J33-French!J33-Spanish!J33+English!J33),English!J33-French!J33-Spanish!J33+English!J33,)</f>
        <v>0</v>
      </c>
    </row>
    <row r="34" spans="2:10" ht="3.75" customHeight="1">
      <c r="B34" s="52"/>
      <c r="C34" s="53"/>
      <c r="D34" s="52"/>
      <c r="E34" s="52"/>
      <c r="F34" s="52"/>
      <c r="G34" s="52"/>
      <c r="H34" s="52"/>
      <c r="I34" s="52"/>
      <c r="J34" s="45"/>
    </row>
    <row r="35" spans="2:9" ht="9" customHeight="1">
      <c r="B35" s="34"/>
      <c r="C35" s="35"/>
      <c r="D35" s="35"/>
      <c r="E35" s="35"/>
      <c r="F35" s="35"/>
      <c r="G35" s="35"/>
      <c r="H35" s="35"/>
      <c r="I35" s="35"/>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43"/>
  <sheetViews>
    <sheetView zoomScalePageLayoutView="0" workbookViewId="0" topLeftCell="A1">
      <selection activeCell="F6" sqref="F1:F16384"/>
    </sheetView>
  </sheetViews>
  <sheetFormatPr defaultColWidth="8.57421875" defaultRowHeight="15"/>
  <cols>
    <col min="1" max="1" width="1.7109375" style="2" customWidth="1"/>
    <col min="2" max="2" width="25.8515625" style="2" customWidth="1"/>
    <col min="3" max="9" width="7.7109375" style="2" customWidth="1"/>
    <col min="10" max="16384" width="8.57421875" style="2" customWidth="1"/>
  </cols>
  <sheetData>
    <row r="1" spans="1:10" s="54" customFormat="1" ht="15" customHeight="1">
      <c r="A1" s="59"/>
      <c r="B1" s="81" t="e">
        <f>IF(TRIM(Spanish!B1)=TRIM(#REF!),0,TRIM(Spanish!B1))</f>
        <v>#REF!</v>
      </c>
      <c r="C1" s="81"/>
      <c r="D1" s="81"/>
      <c r="E1" s="81"/>
      <c r="F1" s="81"/>
      <c r="G1" s="81"/>
      <c r="H1" s="81"/>
      <c r="I1" s="81"/>
      <c r="J1" s="60"/>
    </row>
    <row r="2" spans="1:10" s="54" customFormat="1" ht="39" customHeight="1">
      <c r="A2" s="61"/>
      <c r="B2" s="82" t="e">
        <f>IF(TRIM(Spanish!B2)=TRIM(#REF!),0,TRIM(Spanish!B2))</f>
        <v>#REF!</v>
      </c>
      <c r="C2" s="82"/>
      <c r="D2" s="82"/>
      <c r="E2" s="82"/>
      <c r="F2" s="82"/>
      <c r="G2" s="82"/>
      <c r="H2" s="82"/>
      <c r="I2" s="82"/>
      <c r="J2" s="62"/>
    </row>
    <row r="3" spans="1:10" s="54" customFormat="1" ht="21" customHeight="1">
      <c r="A3" s="61"/>
      <c r="B3" s="83" t="e">
        <f>IF(TRIM(Spanish!B3)=TRIM(#REF!),0,TRIM(Spanish!B3))</f>
        <v>#REF!</v>
      </c>
      <c r="C3" s="83"/>
      <c r="D3" s="83"/>
      <c r="E3" s="83"/>
      <c r="F3" s="83"/>
      <c r="G3" s="83"/>
      <c r="H3" s="83"/>
      <c r="I3" s="83"/>
      <c r="J3" s="62"/>
    </row>
    <row r="4" spans="2:9" ht="21" customHeight="1">
      <c r="B4" s="84"/>
      <c r="C4" s="85" t="e">
        <f>IF(TRIM(Spanish!C4)=TRIM(#REF!),0,TRIM(Spanish!C4))</f>
        <v>#REF!</v>
      </c>
      <c r="D4" s="86"/>
      <c r="E4" s="87" t="e">
        <f>IF(TRIM(Spanish!E4)=TRIM(#REF!),0,TRIM(Spanish!E4))</f>
        <v>#REF!</v>
      </c>
      <c r="F4" s="87" t="e">
        <f>IF(TRIM(Spanish!F4)=TRIM(#REF!),0,TRIM(Spanish!F4))</f>
        <v>#REF!</v>
      </c>
      <c r="G4" s="88"/>
      <c r="H4" s="88"/>
      <c r="I4" s="88"/>
    </row>
    <row r="5" spans="2:9" ht="2.25" customHeight="1">
      <c r="B5" s="84"/>
      <c r="C5" s="85" t="e">
        <f>IF(TRIM(English!D5)=TRIM(#REF!),0,TRIM(English!D5))</f>
        <v>#REF!</v>
      </c>
      <c r="D5" s="86"/>
      <c r="E5" s="87"/>
      <c r="F5" s="87"/>
      <c r="G5" s="88"/>
      <c r="H5" s="88"/>
      <c r="I5" s="88"/>
    </row>
    <row r="6" spans="2:9" ht="13.5" customHeight="1">
      <c r="B6" s="7"/>
      <c r="C6" s="23" t="e">
        <f>IF(TRIM(Spanish!C6)=TRIM(#REF!),0,TRIM(Spanish!C6))</f>
        <v>#REF!</v>
      </c>
      <c r="D6" s="23" t="e">
        <f>IF(TRIM(Spanish!D6)=TRIM(#REF!),0,TRIM(Spanish!D6))</f>
        <v>#REF!</v>
      </c>
      <c r="E6" s="22" t="e">
        <f>IF(TRIM(Spanish!E6)=TRIM(#REF!),0,TRIM(Spanish!E6))</f>
        <v>#REF!</v>
      </c>
      <c r="F6" s="9" t="e">
        <f>IF(TRIM(Spanish!F6)=TRIM(#REF!),0,TRIM(Spanish!F6))</f>
        <v>#REF!</v>
      </c>
      <c r="G6" s="28" t="e">
        <f>IF(TRIM(Spanish!G6)=TRIM(#REF!),0,TRIM(Spanish!G6))</f>
        <v>#REF!</v>
      </c>
      <c r="H6" s="28" t="e">
        <f>IF(TRIM(Spanish!H6)=TRIM(#REF!),0,TRIM(Spanish!H6))</f>
        <v>#REF!</v>
      </c>
      <c r="I6" s="9" t="e">
        <f>IF(TRIM(Spanish!I6)=TRIM(#REF!),0,TRIM(Spanish!I6))</f>
        <v>#REF!</v>
      </c>
    </row>
    <row r="7" spans="2:4" ht="3.75" customHeight="1">
      <c r="B7" s="10"/>
      <c r="C7" s="10"/>
      <c r="D7" s="10"/>
    </row>
    <row r="8" spans="2:9" ht="12" customHeight="1">
      <c r="B8" s="11" t="e">
        <f>IF(TRIM(Spanish!B8)=TRIM(#REF!),0,TRIM(Spanish!B8))</f>
        <v>#REF!</v>
      </c>
      <c r="C8" s="11"/>
      <c r="D8" s="21"/>
      <c r="E8" s="12"/>
      <c r="F8" s="12"/>
      <c r="G8" s="12"/>
      <c r="H8" s="12"/>
      <c r="I8" s="12"/>
    </row>
    <row r="9" spans="2:9" ht="12" customHeight="1">
      <c r="B9" s="29" t="e">
        <f>IF(TRIM(Spanish!B9)=TRIM(#REF!),0,TRIM(Spanish!B9))</f>
        <v>#REF!</v>
      </c>
      <c r="C9" s="17">
        <f>IF(ISNUMBER(+Spanish!C9-#REF!),+Spanish!C9-#REF!,)</f>
        <v>0</v>
      </c>
      <c r="D9" s="17"/>
      <c r="E9" s="18"/>
      <c r="F9" s="17"/>
      <c r="G9" s="17">
        <f>IF(ISNUMBER(Spanish!G9-#REF!),Spanish!G9-#REF!,)</f>
        <v>0</v>
      </c>
      <c r="H9" s="17">
        <f>IF(ISNUMBER(Spanish!H9-#REF!),Spanish!H9-#REF!,)</f>
        <v>0</v>
      </c>
      <c r="I9" s="17"/>
    </row>
    <row r="10" spans="2:9" ht="10.5" customHeight="1">
      <c r="B10" s="30" t="e">
        <f>IF(TRIM(Spanish!B10)=TRIM(#REF!),0,TRIM(Spanish!B10))</f>
        <v>#REF!</v>
      </c>
      <c r="C10" s="14">
        <f>IF(ISNUMBER(+Spanish!C10-#REF!),+Spanish!C10-#REF!,)</f>
        <v>0</v>
      </c>
      <c r="D10" s="14"/>
      <c r="E10" s="13"/>
      <c r="F10" s="14"/>
      <c r="G10" s="14">
        <f>IF(ISNUMBER(Spanish!G10-#REF!),Spanish!G10-#REF!,)</f>
        <v>0</v>
      </c>
      <c r="H10" s="14">
        <f>IF(ISNUMBER(Spanish!H10-#REF!),Spanish!H10-#REF!,)</f>
        <v>0</v>
      </c>
      <c r="I10" s="14"/>
    </row>
    <row r="11" spans="2:9" ht="10.5" customHeight="1">
      <c r="B11" s="30" t="e">
        <f>IF(TRIM(Spanish!B11)=TRIM(#REF!),0,TRIM(Spanish!B11))</f>
        <v>#REF!</v>
      </c>
      <c r="C11" s="14">
        <f>IF(ISNUMBER(+Spanish!C11-#REF!),+Spanish!C11-#REF!,)</f>
        <v>0</v>
      </c>
      <c r="D11" s="14"/>
      <c r="E11" s="13"/>
      <c r="F11" s="14"/>
      <c r="G11" s="14">
        <f>IF(ISNUMBER(Spanish!G11-#REF!),Spanish!G11-#REF!,)</f>
        <v>0</v>
      </c>
      <c r="H11" s="14">
        <f>IF(ISNUMBER(Spanish!H11-#REF!),Spanish!H11-#REF!,)</f>
        <v>0</v>
      </c>
      <c r="I11" s="14"/>
    </row>
    <row r="12" spans="2:9" ht="10.5" customHeight="1">
      <c r="B12" s="30" t="e">
        <f>IF(TRIM(Spanish!B12)=TRIM(#REF!),0,TRIM(Spanish!B12))</f>
        <v>#REF!</v>
      </c>
      <c r="C12" s="14">
        <f>IF(ISNUMBER(+Spanish!C12-#REF!),+Spanish!C12-#REF!,)</f>
        <v>0</v>
      </c>
      <c r="D12" s="14"/>
      <c r="E12" s="13"/>
      <c r="F12" s="14"/>
      <c r="G12" s="14">
        <f>IF(ISNUMBER(Spanish!G12-#REF!),Spanish!G12-#REF!,)</f>
        <v>0</v>
      </c>
      <c r="H12" s="14">
        <f>IF(ISNUMBER(Spanish!H12-#REF!),Spanish!H12-#REF!,)</f>
        <v>0</v>
      </c>
      <c r="I12" s="14"/>
    </row>
    <row r="13" spans="2:9" ht="10.5" customHeight="1">
      <c r="B13" s="30" t="e">
        <f>IF(TRIM(Spanish!B13)=TRIM(#REF!),0,TRIM(Spanish!B13))</f>
        <v>#REF!</v>
      </c>
      <c r="C13" s="14">
        <f>IF(ISNUMBER(+Spanish!C13-#REF!),+Spanish!C13-#REF!,)</f>
        <v>0</v>
      </c>
      <c r="D13" s="14"/>
      <c r="E13" s="13"/>
      <c r="F13" s="14"/>
      <c r="G13" s="14">
        <f>IF(ISNUMBER(Spanish!G13-#REF!),Spanish!G13-#REF!,)</f>
        <v>0</v>
      </c>
      <c r="H13" s="14">
        <f>IF(ISNUMBER(Spanish!H13-#REF!),Spanish!H13-#REF!,)</f>
        <v>0</v>
      </c>
      <c r="I13" s="14"/>
    </row>
    <row r="14" spans="2:9" ht="10.5" customHeight="1">
      <c r="B14" s="30" t="e">
        <f>IF(TRIM(Spanish!B14)=TRIM(#REF!),0,TRIM(Spanish!B14))</f>
        <v>#REF!</v>
      </c>
      <c r="C14" s="14">
        <f>IF(ISNUMBER(+Spanish!C14-#REF!),+Spanish!C14-#REF!,)</f>
        <v>0</v>
      </c>
      <c r="D14" s="14"/>
      <c r="E14" s="13"/>
      <c r="F14" s="14"/>
      <c r="G14" s="14">
        <f>IF(ISNUMBER(Spanish!G14-#REF!),Spanish!G14-#REF!,)</f>
        <v>0</v>
      </c>
      <c r="H14" s="14">
        <f>IF(ISNUMBER(Spanish!H14-#REF!),Spanish!H14-#REF!,)</f>
        <v>0</v>
      </c>
      <c r="I14" s="14"/>
    </row>
    <row r="15" spans="2:9" ht="10.5" customHeight="1">
      <c r="B15" s="30" t="e">
        <f>IF(TRIM(Spanish!B15)=TRIM(#REF!),0,TRIM(Spanish!B15))</f>
        <v>#REF!</v>
      </c>
      <c r="C15" s="14">
        <f>IF(ISNUMBER(+Spanish!C15-#REF!),+Spanish!C15-#REF!,)</f>
        <v>0</v>
      </c>
      <c r="D15" s="14"/>
      <c r="E15" s="13"/>
      <c r="F15" s="14"/>
      <c r="G15" s="14">
        <f>IF(ISNUMBER(Spanish!G15-#REF!),Spanish!G15-#REF!,)</f>
        <v>0</v>
      </c>
      <c r="H15" s="14">
        <f>IF(ISNUMBER(Spanish!H15-#REF!),Spanish!H15-#REF!,)</f>
        <v>0</v>
      </c>
      <c r="I15" s="14"/>
    </row>
    <row r="16" spans="2:9" ht="10.5" customHeight="1">
      <c r="B16" s="30" t="e">
        <f>IF(TRIM(Spanish!B16)=TRIM(#REF!),0,TRIM(Spanish!B16))</f>
        <v>#REF!</v>
      </c>
      <c r="C16" s="14">
        <f>IF(ISNUMBER(+Spanish!C16-#REF!),+Spanish!C16-#REF!,)</f>
        <v>0</v>
      </c>
      <c r="D16" s="14"/>
      <c r="E16" s="13"/>
      <c r="F16" s="14"/>
      <c r="G16" s="14">
        <f>IF(ISNUMBER(Spanish!G16-#REF!),Spanish!G16-#REF!,)</f>
        <v>0</v>
      </c>
      <c r="H16" s="14">
        <f>IF(ISNUMBER(Spanish!H16-#REF!),Spanish!H16-#REF!,)</f>
        <v>0</v>
      </c>
      <c r="I16" s="14"/>
    </row>
    <row r="17" spans="2:9" ht="10.5" customHeight="1">
      <c r="B17" s="30" t="e">
        <f>IF(TRIM(Spanish!B17)=TRIM(#REF!),0,TRIM(Spanish!B17))</f>
        <v>#REF!</v>
      </c>
      <c r="C17" s="14">
        <f>IF(ISNUMBER(+Spanish!C17-#REF!),+Spanish!C17-#REF!,)</f>
        <v>0</v>
      </c>
      <c r="D17" s="14"/>
      <c r="E17" s="13"/>
      <c r="F17" s="14"/>
      <c r="G17" s="14">
        <f>IF(ISNUMBER(Spanish!G17-#REF!),Spanish!G17-#REF!,)</f>
        <v>0</v>
      </c>
      <c r="H17" s="14">
        <f>IF(ISNUMBER(Spanish!H17-#REF!),Spanish!H17-#REF!,)</f>
        <v>0</v>
      </c>
      <c r="I17" s="14"/>
    </row>
    <row r="18" spans="2:9" ht="10.5" customHeight="1">
      <c r="B18" s="30" t="e">
        <f>IF(TRIM(Spanish!B18)=TRIM(#REF!),0,TRIM(Spanish!B18))</f>
        <v>#REF!</v>
      </c>
      <c r="C18" s="14">
        <f>IF(ISNUMBER(+Spanish!C18-#REF!),+Spanish!C18-#REF!,)</f>
        <v>0</v>
      </c>
      <c r="D18" s="14"/>
      <c r="E18" s="13"/>
      <c r="F18" s="14"/>
      <c r="G18" s="14">
        <f>IF(ISNUMBER(Spanish!G18-#REF!),Spanish!G18-#REF!,)</f>
        <v>0</v>
      </c>
      <c r="H18" s="14">
        <f>IF(ISNUMBER(Spanish!H18-#REF!),Spanish!H18-#REF!,)</f>
        <v>0</v>
      </c>
      <c r="I18" s="14"/>
    </row>
    <row r="19" spans="2:9" ht="10.5" customHeight="1">
      <c r="B19" s="30" t="e">
        <f>IF(TRIM(Spanish!B19)=TRIM(#REF!),0,TRIM(Spanish!B19))</f>
        <v>#REF!</v>
      </c>
      <c r="C19" s="14">
        <f>IF(ISNUMBER(+Spanish!C19-#REF!),+Spanish!C19-#REF!,)</f>
        <v>0</v>
      </c>
      <c r="D19" s="14"/>
      <c r="E19" s="13"/>
      <c r="F19" s="14"/>
      <c r="G19" s="14">
        <f>IF(ISNUMBER(Spanish!G19-#REF!),Spanish!G19-#REF!,)</f>
        <v>0</v>
      </c>
      <c r="H19" s="14">
        <f>IF(ISNUMBER(Spanish!H19-#REF!),Spanish!H19-#REF!,)</f>
        <v>0</v>
      </c>
      <c r="I19" s="14"/>
    </row>
    <row r="20" spans="2:9" ht="12" customHeight="1">
      <c r="B20" s="15" t="e">
        <f>IF(TRIM(Spanish!B20)=TRIM(#REF!),0,TRIM(Spanish!B20))</f>
        <v>#REF!</v>
      </c>
      <c r="C20" s="19">
        <f>IF(ISNUMBER(+Spanish!C20-#REF!),+Spanish!C20-#REF!,)</f>
        <v>0</v>
      </c>
      <c r="D20" s="19"/>
      <c r="E20" s="20"/>
      <c r="F20" s="19"/>
      <c r="G20" s="19">
        <f>IF(ISNUMBER(Spanish!G20-#REF!),Spanish!G20-#REF!,)</f>
        <v>0</v>
      </c>
      <c r="H20" s="19">
        <f>IF(ISNUMBER(Spanish!H20-#REF!),Spanish!H20-#REF!,)</f>
        <v>0</v>
      </c>
      <c r="I20" s="19"/>
    </row>
    <row r="21" spans="2:9" ht="12" customHeight="1">
      <c r="B21" s="11" t="e">
        <f>IF(TRIM(Spanish!B21)=TRIM(#REF!),0,TRIM(Spanish!B21))</f>
        <v>#REF!</v>
      </c>
      <c r="C21" s="58">
        <f>IF(ISNUMBER(+Spanish!C21-#REF!),+Spanish!C21-#REF!,)</f>
        <v>0</v>
      </c>
      <c r="D21" s="58"/>
      <c r="E21" s="12"/>
      <c r="F21" s="12"/>
      <c r="G21" s="12">
        <f>IF(ISNUMBER(Spanish!G21-#REF!),Spanish!G21-#REF!,)</f>
        <v>0</v>
      </c>
      <c r="H21" s="12">
        <f>IF(ISNUMBER(Spanish!H21-#REF!),Spanish!H21-#REF!,)</f>
        <v>0</v>
      </c>
      <c r="I21" s="12"/>
    </row>
    <row r="22" spans="2:9" ht="12" customHeight="1">
      <c r="B22" s="31" t="e">
        <f>IF(TRIM(Spanish!B22)=TRIM(#REF!),0,TRIM(Spanish!B22))</f>
        <v>#REF!</v>
      </c>
      <c r="C22" s="17">
        <f>IF(ISNUMBER(+Spanish!C22-#REF!),+Spanish!C22-#REF!,)</f>
        <v>0</v>
      </c>
      <c r="D22" s="17"/>
      <c r="E22" s="18"/>
      <c r="F22" s="17"/>
      <c r="G22" s="17">
        <f>IF(ISNUMBER(Spanish!G22-#REF!),Spanish!G22-#REF!,)</f>
        <v>0</v>
      </c>
      <c r="H22" s="17">
        <f>IF(ISNUMBER(Spanish!H22-#REF!),Spanish!H22-#REF!,)</f>
        <v>0</v>
      </c>
      <c r="I22" s="17"/>
    </row>
    <row r="23" spans="2:9" ht="10.5" customHeight="1">
      <c r="B23" s="30" t="e">
        <f>IF(TRIM(Spanish!B23)=TRIM(#REF!),0,TRIM(Spanish!B23))</f>
        <v>#REF!</v>
      </c>
      <c r="C23" s="14">
        <f>IF(ISNUMBER(+Spanish!C23-#REF!),+Spanish!C23-#REF!,)</f>
        <v>0</v>
      </c>
      <c r="D23" s="14"/>
      <c r="E23" s="13"/>
      <c r="F23" s="14"/>
      <c r="G23" s="14">
        <f>IF(ISNUMBER(Spanish!G23-#REF!),Spanish!G23-#REF!,)</f>
        <v>0</v>
      </c>
      <c r="H23" s="14">
        <f>IF(ISNUMBER(Spanish!H23-#REF!),Spanish!H23-#REF!,)</f>
        <v>0</v>
      </c>
      <c r="I23" s="14"/>
    </row>
    <row r="24" spans="2:9" ht="10.5" customHeight="1">
      <c r="B24" s="32" t="e">
        <f>IF(TRIM(Spanish!B24)=TRIM(#REF!),0,TRIM(Spanish!B24))</f>
        <v>#REF!</v>
      </c>
      <c r="C24" s="14">
        <f>IF(ISNUMBER(+Spanish!C24-#REF!),+Spanish!C24-#REF!,)</f>
        <v>0</v>
      </c>
      <c r="D24" s="14"/>
      <c r="E24" s="13"/>
      <c r="F24" s="14"/>
      <c r="G24" s="14">
        <f>IF(ISNUMBER(Spanish!G24-#REF!),Spanish!G24-#REF!,)</f>
        <v>0</v>
      </c>
      <c r="H24" s="14">
        <f>IF(ISNUMBER(Spanish!H24-#REF!),Spanish!H24-#REF!,)</f>
        <v>0</v>
      </c>
      <c r="I24" s="14"/>
    </row>
    <row r="25" spans="2:9" ht="10.5" customHeight="1">
      <c r="B25" s="32" t="e">
        <f>IF(TRIM(Spanish!B25)=TRIM(#REF!),0,TRIM(Spanish!B25))</f>
        <v>#REF!</v>
      </c>
      <c r="C25" s="14">
        <f>IF(ISNUMBER(+Spanish!C25-#REF!),+Spanish!C25-#REF!,)</f>
        <v>0</v>
      </c>
      <c r="D25" s="14"/>
      <c r="E25" s="13"/>
      <c r="F25" s="14"/>
      <c r="G25" s="14">
        <f>IF(ISNUMBER(Spanish!G25-#REF!),Spanish!G25-#REF!,)</f>
        <v>0</v>
      </c>
      <c r="H25" s="14">
        <f>IF(ISNUMBER(Spanish!H25-#REF!),Spanish!H25-#REF!,)</f>
        <v>0</v>
      </c>
      <c r="I25" s="14"/>
    </row>
    <row r="26" spans="2:9" ht="10.5" customHeight="1">
      <c r="B26" s="32" t="e">
        <f>IF(TRIM(Spanish!B26)=TRIM(#REF!),0,TRIM(Spanish!B26))</f>
        <v>#REF!</v>
      </c>
      <c r="C26" s="14">
        <f>IF(ISNUMBER(+Spanish!C26-#REF!),+Spanish!C26-#REF!,)</f>
        <v>0</v>
      </c>
      <c r="D26" s="14"/>
      <c r="E26" s="13"/>
      <c r="F26" s="14"/>
      <c r="G26" s="14">
        <f>IF(ISNUMBER(Spanish!G26-#REF!),Spanish!G26-#REF!,)</f>
        <v>0</v>
      </c>
      <c r="H26" s="14">
        <f>IF(ISNUMBER(Spanish!H26-#REF!),Spanish!H26-#REF!,)</f>
        <v>0</v>
      </c>
      <c r="I26" s="14"/>
    </row>
    <row r="27" spans="2:9" ht="10.5" customHeight="1">
      <c r="B27" s="32" t="e">
        <f>IF(TRIM(Spanish!B27)=TRIM(#REF!),0,TRIM(Spanish!B27))</f>
        <v>#REF!</v>
      </c>
      <c r="C27" s="14">
        <f>IF(ISNUMBER(+Spanish!C27-#REF!),+Spanish!C27-#REF!,)</f>
        <v>0</v>
      </c>
      <c r="D27" s="14"/>
      <c r="E27" s="13"/>
      <c r="F27" s="14"/>
      <c r="G27" s="14">
        <f>IF(ISNUMBER(Spanish!G27-#REF!),Spanish!G27-#REF!,)</f>
        <v>0</v>
      </c>
      <c r="H27" s="14">
        <f>IF(ISNUMBER(Spanish!H27-#REF!),Spanish!H27-#REF!,)</f>
        <v>0</v>
      </c>
      <c r="I27" s="14"/>
    </row>
    <row r="28" spans="2:9" ht="10.5" customHeight="1">
      <c r="B28" s="32" t="e">
        <f>IF(TRIM(Spanish!B28)=TRIM(#REF!),0,TRIM(Spanish!B28))</f>
        <v>#REF!</v>
      </c>
      <c r="C28" s="14">
        <f>IF(ISNUMBER(+Spanish!C28-#REF!),+Spanish!C28-#REF!,)</f>
        <v>0</v>
      </c>
      <c r="D28" s="14"/>
      <c r="E28" s="13"/>
      <c r="F28" s="14"/>
      <c r="G28" s="14">
        <f>IF(ISNUMBER(Spanish!G28-#REF!),Spanish!G28-#REF!,)</f>
        <v>0</v>
      </c>
      <c r="H28" s="14">
        <f>IF(ISNUMBER(Spanish!H28-#REF!),Spanish!H28-#REF!,)</f>
        <v>0</v>
      </c>
      <c r="I28" s="14"/>
    </row>
    <row r="29" spans="2:9" ht="10.5" customHeight="1">
      <c r="B29" s="32" t="e">
        <f>IF(TRIM(Spanish!B29)=TRIM(#REF!),0,TRIM(Spanish!B29))</f>
        <v>#REF!</v>
      </c>
      <c r="C29" s="14">
        <f>IF(ISNUMBER(+Spanish!C29-#REF!),+Spanish!C29-#REF!,)</f>
        <v>0</v>
      </c>
      <c r="D29" s="14"/>
      <c r="E29" s="13"/>
      <c r="F29" s="14"/>
      <c r="G29" s="14">
        <f>IF(ISNUMBER(Spanish!G29-#REF!),Spanish!G29-#REF!,)</f>
        <v>0</v>
      </c>
      <c r="H29" s="14">
        <f>IF(ISNUMBER(Spanish!H29-#REF!),Spanish!H29-#REF!,)</f>
        <v>0</v>
      </c>
      <c r="I29" s="14"/>
    </row>
    <row r="30" spans="2:9" ht="10.5" customHeight="1">
      <c r="B30" s="32" t="e">
        <f>IF(TRIM(Spanish!B30)=TRIM(#REF!),0,TRIM(Spanish!B30))</f>
        <v>#REF!</v>
      </c>
      <c r="C30" s="14">
        <f>IF(ISNUMBER(+Spanish!C30-#REF!),+Spanish!C30-#REF!,)</f>
        <v>0</v>
      </c>
      <c r="D30" s="14"/>
      <c r="E30" s="13"/>
      <c r="F30" s="14"/>
      <c r="G30" s="14">
        <f>IF(ISNUMBER(Spanish!G30-#REF!),Spanish!G30-#REF!,)</f>
        <v>0</v>
      </c>
      <c r="H30" s="14">
        <f>IF(ISNUMBER(Spanish!H30-#REF!),Spanish!H30-#REF!,)</f>
        <v>0</v>
      </c>
      <c r="I30" s="14"/>
    </row>
    <row r="31" spans="2:9" ht="10.5" customHeight="1">
      <c r="B31" s="32" t="e">
        <f>IF(TRIM(Spanish!B31)=TRIM(#REF!),0,TRIM(Spanish!B31))</f>
        <v>#REF!</v>
      </c>
      <c r="C31" s="14">
        <f>IF(ISNUMBER(+Spanish!C31-#REF!),+Spanish!C31-#REF!,)</f>
        <v>0</v>
      </c>
      <c r="D31" s="14"/>
      <c r="E31" s="13"/>
      <c r="F31" s="14"/>
      <c r="G31" s="14">
        <f>IF(ISNUMBER(Spanish!G31-#REF!),Spanish!G31-#REF!,)</f>
        <v>0</v>
      </c>
      <c r="H31" s="14">
        <f>IF(ISNUMBER(Spanish!H31-#REF!),Spanish!H31-#REF!,)</f>
        <v>0</v>
      </c>
      <c r="I31" s="14"/>
    </row>
    <row r="32" spans="2:9" ht="10.5" customHeight="1">
      <c r="B32" s="32" t="e">
        <f>IF(TRIM(Spanish!B32)=TRIM(#REF!),0,TRIM(Spanish!B32))</f>
        <v>#REF!</v>
      </c>
      <c r="C32" s="14">
        <f>IF(ISNUMBER(+Spanish!C32-#REF!),+Spanish!C32-#REF!,)</f>
        <v>0</v>
      </c>
      <c r="D32" s="14"/>
      <c r="E32" s="13"/>
      <c r="F32" s="14"/>
      <c r="G32" s="14">
        <f>IF(ISNUMBER(Spanish!G32-#REF!),Spanish!G32-#REF!,)</f>
        <v>0</v>
      </c>
      <c r="H32" s="14">
        <f>IF(ISNUMBER(Spanish!H32-#REF!),Spanish!H32-#REF!,)</f>
        <v>0</v>
      </c>
      <c r="I32" s="14"/>
    </row>
    <row r="33" spans="2:9" ht="12" customHeight="1">
      <c r="B33" s="15" t="e">
        <f>IF(TRIM(Spanish!B33)=TRIM(#REF!),0,TRIM(Spanish!B33))</f>
        <v>#REF!</v>
      </c>
      <c r="C33" s="19">
        <f>IF(ISNUMBER(+Spanish!C33-#REF!),+Spanish!C33-#REF!,)</f>
        <v>0</v>
      </c>
      <c r="D33" s="19"/>
      <c r="E33" s="20"/>
      <c r="F33" s="19"/>
      <c r="G33" s="19">
        <f>IF(ISNUMBER(Spanish!G33-#REF!),Spanish!G33-#REF!,)</f>
        <v>0</v>
      </c>
      <c r="H33" s="19">
        <f>IF(ISNUMBER(Spanish!H33-#REF!),Spanish!H33-#REF!,)</f>
        <v>0</v>
      </c>
      <c r="I33" s="19"/>
    </row>
    <row r="34" spans="2:9" s="54" customFormat="1" ht="3.75" customHeight="1">
      <c r="B34" s="63"/>
      <c r="C34" s="63"/>
      <c r="D34" s="63"/>
      <c r="E34" s="63"/>
      <c r="F34" s="63"/>
      <c r="G34" s="63"/>
      <c r="H34" s="63"/>
      <c r="I34" s="63"/>
    </row>
    <row r="35" spans="2:11" s="54" customFormat="1" ht="12" customHeight="1">
      <c r="B35" s="78" t="e">
        <f>IF(TRIM(Spanish!#REF!)=TRIM(#REF!),0,TRIM(Spanish!#REF!))</f>
        <v>#REF!</v>
      </c>
      <c r="C35" s="79" t="e">
        <f>IF(TRIM(English!#REF!)=TRIM(#REF!),0,TRIM(English!#REF!))</f>
        <v>#REF!</v>
      </c>
      <c r="D35" s="79" t="e">
        <f>IF(TRIM(English!#REF!)=TRIM(#REF!),0,TRIM(English!#REF!))</f>
        <v>#REF!</v>
      </c>
      <c r="E35" s="79" t="e">
        <f>IF(TRIM(English!#REF!)=TRIM(#REF!),0,TRIM(English!#REF!))</f>
        <v>#REF!</v>
      </c>
      <c r="F35" s="79" t="e">
        <f>IF(TRIM(English!#REF!)=TRIM(#REF!),0,TRIM(English!#REF!))</f>
        <v>#REF!</v>
      </c>
      <c r="G35" s="79" t="e">
        <f>IF(TRIM(English!#REF!)=TRIM(#REF!),0,TRIM(English!#REF!))</f>
        <v>#REF!</v>
      </c>
      <c r="H35" s="79" t="e">
        <f>IF(TRIM(English!#REF!)=TRIM(#REF!),0,TRIM(English!#REF!))</f>
        <v>#REF!</v>
      </c>
      <c r="I35" s="79" t="e">
        <f>IF(TRIM(English!#REF!)=TRIM(#REF!),0,TRIM(English!#REF!))</f>
        <v>#REF!</v>
      </c>
      <c r="K35" s="64"/>
    </row>
    <row r="36" spans="2:9" s="54" customFormat="1" ht="3.75" customHeight="1">
      <c r="B36" s="80" t="e">
        <f>IF(TRIM(English!B37)=TRIM(#REF!),0,TRIM(English!B37))</f>
        <v>#REF!</v>
      </c>
      <c r="C36" s="80" t="e">
        <f>IF(TRIM(English!C37)=TRIM(#REF!),0,TRIM(English!C37))</f>
        <v>#REF!</v>
      </c>
      <c r="D36" s="80" t="e">
        <f>IF(TRIM(English!D37)=TRIM(#REF!),0,TRIM(English!D37))</f>
        <v>#REF!</v>
      </c>
      <c r="E36" s="80" t="e">
        <f>IF(TRIM(English!E37)=TRIM(#REF!),0,TRIM(English!E37))</f>
        <v>#REF!</v>
      </c>
      <c r="F36" s="80" t="e">
        <f>IF(TRIM(English!F37)=TRIM(#REF!),0,TRIM(English!F37))</f>
        <v>#REF!</v>
      </c>
      <c r="G36" s="80" t="e">
        <f>IF(TRIM(English!G37)=TRIM(#REF!),0,TRIM(English!G37))</f>
        <v>#REF!</v>
      </c>
      <c r="H36" s="80" t="e">
        <f>IF(TRIM(English!H37)=TRIM(#REF!),0,TRIM(English!H37))</f>
        <v>#REF!</v>
      </c>
      <c r="I36" s="80" t="e">
        <f>IF(TRIM(English!I37)=TRIM(#REF!),0,TRIM(English!I37))</f>
        <v>#REF!</v>
      </c>
    </row>
    <row r="37" spans="5:7" s="54" customFormat="1" ht="9" customHeight="1">
      <c r="E37" s="57"/>
      <c r="G37" s="57"/>
    </row>
    <row r="38" spans="2:7" s="54" customFormat="1" ht="9" customHeight="1">
      <c r="B38" s="65"/>
      <c r="E38" s="57"/>
      <c r="G38" s="57"/>
    </row>
    <row r="39" spans="5:7" s="54" customFormat="1" ht="9" customHeight="1">
      <c r="E39" s="57"/>
      <c r="G39" s="57"/>
    </row>
    <row r="40" spans="5:7" s="54" customFormat="1" ht="9" customHeight="1">
      <c r="E40" s="57"/>
      <c r="G40" s="57"/>
    </row>
    <row r="41" spans="5:7" s="54" customFormat="1" ht="9" customHeight="1">
      <c r="E41" s="57"/>
      <c r="G41" s="57"/>
    </row>
    <row r="42" spans="5:7" s="54" customFormat="1" ht="9" customHeight="1">
      <c r="E42" s="57"/>
      <c r="G42" s="57"/>
    </row>
    <row r="43" spans="5:7" s="54" customFormat="1" ht="9" customHeight="1">
      <c r="E43" s="57"/>
      <c r="G43" s="57"/>
    </row>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sheetData>
  <sheetProtection/>
  <mergeCells count="8">
    <mergeCell ref="B35:I36"/>
    <mergeCell ref="B1:I1"/>
    <mergeCell ref="B2:I2"/>
    <mergeCell ref="B3:I3"/>
    <mergeCell ref="B4:B5"/>
    <mergeCell ref="C4:D5"/>
    <mergeCell ref="E4:E5"/>
    <mergeCell ref="F4: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44"/>
  <sheetViews>
    <sheetView zoomScalePageLayoutView="0" workbookViewId="0" topLeftCell="A1">
      <selection activeCell="I24" sqref="I24"/>
    </sheetView>
  </sheetViews>
  <sheetFormatPr defaultColWidth="8.57421875" defaultRowHeight="9" customHeight="1"/>
  <cols>
    <col min="1" max="1" width="1.7109375" style="2" customWidth="1"/>
    <col min="2" max="2" width="30.421875" style="2" customWidth="1"/>
    <col min="3" max="9" width="7.7109375" style="2" customWidth="1"/>
    <col min="10" max="16384" width="8.57421875" style="2" customWidth="1"/>
  </cols>
  <sheetData>
    <row r="1" spans="1:10" s="74" customFormat="1" ht="15" customHeight="1">
      <c r="A1" s="72"/>
      <c r="B1" s="92" t="str">
        <f>+'[2]Titles_ALL'!$M$385</f>
        <v>Table A43 </v>
      </c>
      <c r="C1" s="92" t="s">
        <v>46</v>
      </c>
      <c r="D1" s="92" t="s">
        <v>46</v>
      </c>
      <c r="E1" s="92" t="s">
        <v>46</v>
      </c>
      <c r="F1" s="92" t="s">
        <v>46</v>
      </c>
      <c r="G1" s="92" t="s">
        <v>46</v>
      </c>
      <c r="H1" s="92" t="s">
        <v>46</v>
      </c>
      <c r="I1" s="92" t="s">
        <v>46</v>
      </c>
      <c r="J1" s="73"/>
    </row>
    <row r="2" spans="1:10" s="74" customFormat="1" ht="39" customHeight="1">
      <c r="A2" s="75"/>
      <c r="B2" s="93" t="str">
        <f>+'[2]Titles_ALL'!$O$385</f>
        <v>Major exporters and importers of charges for the use of intellectual property n.i.e., 2015 and 2016</v>
      </c>
      <c r="C2" s="93" t="s">
        <v>46</v>
      </c>
      <c r="D2" s="93" t="s">
        <v>46</v>
      </c>
      <c r="E2" s="93" t="s">
        <v>46</v>
      </c>
      <c r="F2" s="93" t="s">
        <v>46</v>
      </c>
      <c r="G2" s="93" t="s">
        <v>46</v>
      </c>
      <c r="H2" s="93" t="s">
        <v>46</v>
      </c>
      <c r="I2" s="93" t="s">
        <v>46</v>
      </c>
      <c r="J2" s="76"/>
    </row>
    <row r="3" spans="1:10" s="74" customFormat="1" ht="21" customHeight="1">
      <c r="A3" s="75"/>
      <c r="B3" s="91" t="str">
        <f>+'[2]Titles_ALL'!$Q$385</f>
        <v>(Million dollars and percentage)</v>
      </c>
      <c r="C3" s="91" t="s">
        <v>46</v>
      </c>
      <c r="D3" s="91" t="s">
        <v>46</v>
      </c>
      <c r="E3" s="91" t="s">
        <v>46</v>
      </c>
      <c r="F3" s="91" t="s">
        <v>46</v>
      </c>
      <c r="G3" s="91" t="s">
        <v>46</v>
      </c>
      <c r="H3" s="91" t="s">
        <v>46</v>
      </c>
      <c r="I3" s="91" t="s">
        <v>46</v>
      </c>
      <c r="J3" s="76"/>
    </row>
    <row r="4" spans="2:9" ht="21" customHeight="1">
      <c r="B4" s="84"/>
      <c r="C4" s="85" t="s">
        <v>1</v>
      </c>
      <c r="D4" s="86"/>
      <c r="E4" s="87" t="s">
        <v>44</v>
      </c>
      <c r="F4" s="87" t="s">
        <v>3</v>
      </c>
      <c r="G4" s="88"/>
      <c r="H4" s="88"/>
      <c r="I4" s="88"/>
    </row>
    <row r="5" spans="2:9" ht="2.25" customHeight="1">
      <c r="B5" s="84"/>
      <c r="C5" s="85"/>
      <c r="D5" s="86"/>
      <c r="E5" s="87"/>
      <c r="F5" s="87"/>
      <c r="G5" s="88"/>
      <c r="H5" s="88"/>
      <c r="I5" s="88"/>
    </row>
    <row r="6" spans="2:9" ht="13.5" customHeight="1">
      <c r="B6" s="7"/>
      <c r="C6" s="23" t="str">
        <f>+'[1]years'!$C$4</f>
        <v>2015</v>
      </c>
      <c r="D6" s="23">
        <f>+'[1]years'!$C$3</f>
        <v>2016</v>
      </c>
      <c r="E6" s="22" t="str">
        <f>+'[1]years'!$C$4</f>
        <v>2015</v>
      </c>
      <c r="F6" s="9" t="str">
        <f>+'[1]years'!$C$18</f>
        <v>2010-15</v>
      </c>
      <c r="G6" s="28" t="str">
        <f>+[1]!YMAX2</f>
        <v>2014</v>
      </c>
      <c r="H6" s="28" t="str">
        <f>+'[1]years'!$C$4</f>
        <v>2015</v>
      </c>
      <c r="I6" s="9">
        <f>+'[1]years'!$C$3</f>
        <v>2016</v>
      </c>
    </row>
    <row r="7" spans="2:4" ht="3.75" customHeight="1">
      <c r="B7" s="10"/>
      <c r="C7" s="10"/>
      <c r="D7" s="10"/>
    </row>
    <row r="8" spans="2:9" ht="12" customHeight="1">
      <c r="B8" s="11" t="s">
        <v>4</v>
      </c>
      <c r="C8" s="11"/>
      <c r="D8" s="21"/>
      <c r="E8" s="12"/>
      <c r="F8" s="12"/>
      <c r="G8" s="12"/>
      <c r="H8" s="12"/>
      <c r="I8" s="12"/>
    </row>
    <row r="9" spans="2:9" ht="12" customHeight="1">
      <c r="B9" s="29" t="s">
        <v>97</v>
      </c>
      <c r="C9" s="17">
        <v>124664</v>
      </c>
      <c r="D9" s="17">
        <v>122226.019556</v>
      </c>
      <c r="E9" s="18">
        <v>41</v>
      </c>
      <c r="F9" s="17">
        <v>3.002923791437606</v>
      </c>
      <c r="G9" s="17">
        <v>1.4496149460299534</v>
      </c>
      <c r="H9" s="17">
        <v>-4.023404419123877</v>
      </c>
      <c r="I9" s="17">
        <v>-1.9556411185265965</v>
      </c>
    </row>
    <row r="10" spans="2:9" ht="10.5" customHeight="1">
      <c r="B10" s="30" t="s">
        <v>55</v>
      </c>
      <c r="C10" s="14">
        <v>106761.97986156</v>
      </c>
      <c r="D10" s="14">
        <v>108120.039372</v>
      </c>
      <c r="E10" s="13">
        <v>35.1</v>
      </c>
      <c r="F10" s="14">
        <v>7.477598879637859</v>
      </c>
      <c r="G10" s="14">
        <v>13.436366545398704</v>
      </c>
      <c r="H10" s="14">
        <v>3.5326415398015953</v>
      </c>
      <c r="I10" s="14">
        <v>1.2720441417450434</v>
      </c>
    </row>
    <row r="11" spans="2:9" ht="10.5" customHeight="1">
      <c r="B11" s="30" t="s">
        <v>51</v>
      </c>
      <c r="C11" s="14">
        <v>67451.5531925</v>
      </c>
      <c r="D11" s="14">
        <v>66470.97051903</v>
      </c>
      <c r="E11" s="13">
        <v>22.2</v>
      </c>
      <c r="F11" s="14">
        <v>11.951353249677442</v>
      </c>
      <c r="G11" s="14">
        <v>26.648398906328307</v>
      </c>
      <c r="H11" s="14">
        <v>1.7624703048097157</v>
      </c>
      <c r="I11" s="14">
        <v>-1.4537584785802027</v>
      </c>
    </row>
    <row r="12" spans="2:9" ht="10.5" customHeight="1">
      <c r="B12" s="30" t="s">
        <v>56</v>
      </c>
      <c r="C12" s="14">
        <v>36476.971</v>
      </c>
      <c r="D12" s="14">
        <v>39013.134</v>
      </c>
      <c r="E12" s="13">
        <v>12</v>
      </c>
      <c r="F12" s="14">
        <v>6.452871863273035</v>
      </c>
      <c r="G12" s="14">
        <v>18.40731598100065</v>
      </c>
      <c r="H12" s="14">
        <v>-2.4277342879090003</v>
      </c>
      <c r="I12" s="14">
        <v>6.952778507842661</v>
      </c>
    </row>
    <row r="13" spans="2:9" ht="10.5" customHeight="1">
      <c r="B13" s="30" t="s">
        <v>57</v>
      </c>
      <c r="C13" s="14">
        <v>16177.874</v>
      </c>
      <c r="D13" s="14">
        <v>17538.884</v>
      </c>
      <c r="E13" s="13">
        <v>5.3</v>
      </c>
      <c r="F13" s="14">
        <v>3.904582447070082</v>
      </c>
      <c r="G13" s="14">
        <v>-2.108632504434671</v>
      </c>
      <c r="H13" s="14">
        <v>-11.210743528824707</v>
      </c>
      <c r="I13" s="14">
        <v>8.412786500871494</v>
      </c>
    </row>
    <row r="14" spans="2:9" ht="10.5" customHeight="1">
      <c r="B14" s="30" t="s">
        <v>58</v>
      </c>
      <c r="C14" s="14">
        <v>6198.9</v>
      </c>
      <c r="D14" s="14">
        <v>6622.4</v>
      </c>
      <c r="E14" s="13">
        <v>2</v>
      </c>
      <c r="F14" s="14">
        <v>14.221633292361368</v>
      </c>
      <c r="G14" s="14">
        <v>19.384949515953885</v>
      </c>
      <c r="H14" s="14">
        <v>19.968647790830452</v>
      </c>
      <c r="I14" s="14">
        <v>6.83185726499862</v>
      </c>
    </row>
    <row r="15" spans="2:9" ht="10.5" customHeight="1">
      <c r="B15" s="30" t="s">
        <v>59</v>
      </c>
      <c r="C15" s="14">
        <v>5180.005</v>
      </c>
      <c r="D15" s="14">
        <v>5340.175</v>
      </c>
      <c r="E15" s="13">
        <v>1.7</v>
      </c>
      <c r="F15" s="14">
        <v>39.63930259827699</v>
      </c>
      <c r="G15" s="14">
        <v>19.13005314183509</v>
      </c>
      <c r="H15" s="14">
        <v>36.89849620582748</v>
      </c>
      <c r="I15" s="14">
        <v>3.092081957449855</v>
      </c>
    </row>
    <row r="16" spans="2:9" ht="10.5" customHeight="1">
      <c r="B16" s="30" t="s">
        <v>60</v>
      </c>
      <c r="C16" s="14">
        <v>4328.832</v>
      </c>
      <c r="D16" s="14">
        <v>4468.029732</v>
      </c>
      <c r="E16" s="13">
        <v>1.4</v>
      </c>
      <c r="F16" s="14">
        <v>8.994776571756402</v>
      </c>
      <c r="G16" s="14">
        <v>-0.6089957040380622</v>
      </c>
      <c r="H16" s="14">
        <v>-4.713570511612675</v>
      </c>
      <c r="I16" s="14">
        <v>3.2155956156302734</v>
      </c>
    </row>
    <row r="17" spans="2:9" ht="10.5" customHeight="1">
      <c r="B17" s="30" t="s">
        <v>61</v>
      </c>
      <c r="C17" s="14">
        <v>1688.223281</v>
      </c>
      <c r="D17" s="14">
        <v>1715.452689</v>
      </c>
      <c r="E17" s="13">
        <v>0.6</v>
      </c>
      <c r="F17" s="14" t="s">
        <v>62</v>
      </c>
      <c r="G17" s="14" t="s">
        <v>62</v>
      </c>
      <c r="H17" s="14">
        <v>3.333333300688879</v>
      </c>
      <c r="I17" s="14">
        <v>1.6129032401372312</v>
      </c>
    </row>
    <row r="18" spans="2:9" ht="10.5" customHeight="1">
      <c r="B18" s="30" t="s">
        <v>63</v>
      </c>
      <c r="C18" s="14">
        <v>1190</v>
      </c>
      <c r="D18" s="14">
        <v>1235</v>
      </c>
      <c r="E18" s="13">
        <v>0.4</v>
      </c>
      <c r="F18" s="14">
        <v>20.936619830778124</v>
      </c>
      <c r="G18" s="14">
        <v>-14.84759095378564</v>
      </c>
      <c r="H18" s="14">
        <v>37.413394919168596</v>
      </c>
      <c r="I18" s="14">
        <v>3.7815126050420256</v>
      </c>
    </row>
    <row r="19" spans="2:9" ht="10.5" customHeight="1">
      <c r="B19" s="70" t="s">
        <v>64</v>
      </c>
      <c r="C19" s="14">
        <v>1081.382179</v>
      </c>
      <c r="D19" s="14">
        <v>1171.720745</v>
      </c>
      <c r="E19" s="13">
        <v>0.4</v>
      </c>
      <c r="F19" s="14">
        <v>5.421596211908497</v>
      </c>
      <c r="G19" s="14">
        <v>-23.762681268115536</v>
      </c>
      <c r="H19" s="14">
        <v>59.97406475000613</v>
      </c>
      <c r="I19" s="14">
        <v>8.35399063849378</v>
      </c>
    </row>
    <row r="20" spans="2:9" ht="12" customHeight="1">
      <c r="B20" s="15" t="s">
        <v>65</v>
      </c>
      <c r="C20" s="19">
        <v>303748.16732156</v>
      </c>
      <c r="D20" s="19">
        <v>307450.855094</v>
      </c>
      <c r="E20" s="20">
        <v>100</v>
      </c>
      <c r="F20" s="19" t="s">
        <v>62</v>
      </c>
      <c r="G20" s="19" t="s">
        <v>62</v>
      </c>
      <c r="H20" s="19" t="s">
        <v>62</v>
      </c>
      <c r="I20" s="19" t="s">
        <v>62</v>
      </c>
    </row>
    <row r="21" spans="2:9" ht="12" customHeight="1">
      <c r="B21" s="11" t="s">
        <v>5</v>
      </c>
      <c r="C21" s="58"/>
      <c r="D21" s="58"/>
      <c r="E21" s="12"/>
      <c r="F21" s="12"/>
      <c r="G21" s="12"/>
      <c r="H21" s="12"/>
      <c r="I21" s="12"/>
    </row>
    <row r="22" spans="2:9" ht="12" customHeight="1">
      <c r="B22" s="31" t="s">
        <v>55</v>
      </c>
      <c r="C22" s="17">
        <v>177946.09713871</v>
      </c>
      <c r="D22" s="17">
        <v>177849.325417</v>
      </c>
      <c r="E22" s="18">
        <v>55.8</v>
      </c>
      <c r="F22" s="17">
        <v>11.00131548747083</v>
      </c>
      <c r="G22" s="17">
        <v>25.502713433881574</v>
      </c>
      <c r="H22" s="17">
        <v>10.007709642367058</v>
      </c>
      <c r="I22" s="17">
        <v>-0.054382604207703356</v>
      </c>
    </row>
    <row r="23" spans="2:9" ht="10.5" customHeight="1">
      <c r="B23" s="30" t="s">
        <v>52</v>
      </c>
      <c r="C23" s="14">
        <v>108648.94599842999</v>
      </c>
      <c r="D23" s="14">
        <v>109352.59771819999</v>
      </c>
      <c r="E23" s="13">
        <v>34.1</v>
      </c>
      <c r="F23" s="14">
        <v>15.451509707598454</v>
      </c>
      <c r="G23" s="14">
        <v>51.74749155716953</v>
      </c>
      <c r="H23" s="14">
        <v>17.765769723864032</v>
      </c>
      <c r="I23" s="14">
        <v>0.6476378701181007</v>
      </c>
    </row>
    <row r="24" spans="2:9" ht="10.5" customHeight="1">
      <c r="B24" s="32" t="s">
        <v>97</v>
      </c>
      <c r="C24" s="14">
        <v>39495</v>
      </c>
      <c r="D24" s="14">
        <v>42743</v>
      </c>
      <c r="E24" s="13">
        <v>12.4</v>
      </c>
      <c r="F24" s="14">
        <v>3.943074039909522</v>
      </c>
      <c r="G24" s="14">
        <v>8.615542974781265</v>
      </c>
      <c r="H24" s="14">
        <v>-6.427691432903715</v>
      </c>
      <c r="I24" s="14">
        <v>8.223825800734264</v>
      </c>
    </row>
    <row r="25" spans="2:9" ht="10.5" customHeight="1">
      <c r="B25" s="32" t="s">
        <v>64</v>
      </c>
      <c r="C25" s="14">
        <v>22033.455788</v>
      </c>
      <c r="D25" s="14">
        <v>23977.080488</v>
      </c>
      <c r="E25" s="13">
        <v>6.9</v>
      </c>
      <c r="F25" s="14">
        <v>11.061704884985968</v>
      </c>
      <c r="G25" s="14">
        <v>7.496045590046174</v>
      </c>
      <c r="H25" s="14">
        <v>-2.54887806146058</v>
      </c>
      <c r="I25" s="14">
        <v>8.821243107304788</v>
      </c>
    </row>
    <row r="26" spans="2:9" ht="10.5" customHeight="1">
      <c r="B26" s="32" t="s">
        <v>59</v>
      </c>
      <c r="C26" s="14">
        <v>18697.943</v>
      </c>
      <c r="D26" s="14">
        <v>19276.154</v>
      </c>
      <c r="E26" s="13">
        <v>5.9</v>
      </c>
      <c r="F26" s="14">
        <v>2.396682336958511</v>
      </c>
      <c r="G26" s="14">
        <v>-8.948878661539904</v>
      </c>
      <c r="H26" s="14">
        <v>-8.998542405090493</v>
      </c>
      <c r="I26" s="14">
        <v>3.0923775946904986</v>
      </c>
    </row>
    <row r="27" spans="2:9" ht="10.5" customHeight="1">
      <c r="B27" s="32" t="s">
        <v>56</v>
      </c>
      <c r="C27" s="14">
        <v>17033.762</v>
      </c>
      <c r="D27" s="14">
        <v>19671.973</v>
      </c>
      <c r="E27" s="13">
        <v>5.3</v>
      </c>
      <c r="F27" s="14">
        <v>-1.9263749657420615</v>
      </c>
      <c r="G27" s="14">
        <v>17.091611493274762</v>
      </c>
      <c r="H27" s="14">
        <v>-18.364328786915983</v>
      </c>
      <c r="I27" s="14">
        <v>15.488128811474521</v>
      </c>
    </row>
    <row r="28" spans="2:9" ht="10.5" customHeight="1">
      <c r="B28" s="32" t="s">
        <v>57</v>
      </c>
      <c r="C28" s="14">
        <v>12931.83</v>
      </c>
      <c r="D28" s="14">
        <v>12074.905</v>
      </c>
      <c r="E28" s="13">
        <v>4.1</v>
      </c>
      <c r="F28" s="14">
        <v>10.013290309433277</v>
      </c>
      <c r="G28" s="14">
        <v>20.170029022174663</v>
      </c>
      <c r="H28" s="14">
        <v>-8.561989698027872</v>
      </c>
      <c r="I28" s="14">
        <v>-6.626479005678232</v>
      </c>
    </row>
    <row r="29" spans="2:9" ht="10.5" customHeight="1">
      <c r="B29" s="32" t="s">
        <v>58</v>
      </c>
      <c r="C29" s="14">
        <v>10055.9</v>
      </c>
      <c r="D29" s="14">
        <v>9291.6</v>
      </c>
      <c r="E29" s="13">
        <v>3.2</v>
      </c>
      <c r="F29" s="14">
        <v>1.8329249471448428</v>
      </c>
      <c r="G29" s="14">
        <v>7.20966167859467</v>
      </c>
      <c r="H29" s="14">
        <v>-4.647259624502176</v>
      </c>
      <c r="I29" s="14">
        <v>-7.600513131594388</v>
      </c>
    </row>
    <row r="30" spans="2:9" ht="10.5" customHeight="1">
      <c r="B30" s="32" t="s">
        <v>60</v>
      </c>
      <c r="C30" s="14">
        <v>9854.601</v>
      </c>
      <c r="D30" s="14">
        <v>9683.98567</v>
      </c>
      <c r="E30" s="13">
        <v>3.1</v>
      </c>
      <c r="F30" s="14">
        <v>0.2517862264317383</v>
      </c>
      <c r="G30" s="14">
        <v>-1.4844256859179228</v>
      </c>
      <c r="H30" s="14">
        <v>-15.26567629111576</v>
      </c>
      <c r="I30" s="14">
        <v>-1.7313266158619722</v>
      </c>
    </row>
    <row r="31" spans="2:9" ht="10.5" customHeight="1">
      <c r="B31" s="32" t="s">
        <v>85</v>
      </c>
      <c r="C31" s="14">
        <v>5633.85</v>
      </c>
      <c r="D31" s="14">
        <v>4997.36</v>
      </c>
      <c r="E31" s="13">
        <v>1.8</v>
      </c>
      <c r="F31" s="14">
        <v>3.0765055159970744</v>
      </c>
      <c r="G31" s="14">
        <v>-4.174361580491393</v>
      </c>
      <c r="H31" s="14">
        <v>-29.764421553347177</v>
      </c>
      <c r="I31" s="14">
        <v>-11.297602882575863</v>
      </c>
    </row>
    <row r="32" spans="2:9" ht="10.5" customHeight="1">
      <c r="B32" s="71" t="s">
        <v>86</v>
      </c>
      <c r="C32" s="14">
        <v>5250.46</v>
      </c>
      <c r="D32" s="14">
        <v>5140.804612</v>
      </c>
      <c r="E32" s="13">
        <v>1.6</v>
      </c>
      <c r="F32" s="14">
        <v>10.233432186338032</v>
      </c>
      <c r="G32" s="14">
        <v>29.68779423936796</v>
      </c>
      <c r="H32" s="14">
        <v>-11.349630064869498</v>
      </c>
      <c r="I32" s="14">
        <v>-2.0884910655447286</v>
      </c>
    </row>
    <row r="33" spans="2:9" ht="12" customHeight="1">
      <c r="B33" s="15" t="s">
        <v>65</v>
      </c>
      <c r="C33" s="19">
        <v>318932.89892670995</v>
      </c>
      <c r="D33" s="19">
        <v>324706.188187</v>
      </c>
      <c r="E33" s="20">
        <v>100</v>
      </c>
      <c r="F33" s="19" t="s">
        <v>62</v>
      </c>
      <c r="G33" s="19" t="s">
        <v>62</v>
      </c>
      <c r="H33" s="19" t="s">
        <v>62</v>
      </c>
      <c r="I33" s="19" t="s">
        <v>62</v>
      </c>
    </row>
    <row r="34" spans="2:9" s="54" customFormat="1" ht="3.75" customHeight="1">
      <c r="B34" s="63"/>
      <c r="C34" s="63"/>
      <c r="D34" s="63"/>
      <c r="E34" s="63"/>
      <c r="F34" s="63"/>
      <c r="G34" s="63"/>
      <c r="H34" s="63"/>
      <c r="I34" s="63"/>
    </row>
    <row r="35" spans="2:9" s="67" customFormat="1" ht="12" customHeight="1">
      <c r="B35" s="90" t="s">
        <v>91</v>
      </c>
      <c r="C35" s="90"/>
      <c r="D35" s="90"/>
      <c r="E35" s="90"/>
      <c r="F35" s="90"/>
      <c r="G35" s="90"/>
      <c r="H35" s="90"/>
      <c r="I35" s="90"/>
    </row>
    <row r="36" spans="2:9" s="67" customFormat="1" ht="10.5" customHeight="1">
      <c r="B36" s="77" t="s">
        <v>98</v>
      </c>
      <c r="C36" s="77"/>
      <c r="D36" s="77"/>
      <c r="E36" s="77"/>
      <c r="F36" s="77"/>
      <c r="G36" s="77"/>
      <c r="H36" s="77"/>
      <c r="I36" s="77"/>
    </row>
    <row r="37" spans="2:9" s="54" customFormat="1" ht="3.75" customHeight="1">
      <c r="B37" s="69"/>
      <c r="C37" s="69"/>
      <c r="D37" s="69"/>
      <c r="E37" s="69"/>
      <c r="F37" s="69"/>
      <c r="G37" s="69"/>
      <c r="H37" s="69"/>
      <c r="I37" s="69"/>
    </row>
    <row r="38" spans="5:7" s="54" customFormat="1" ht="9" customHeight="1">
      <c r="E38" s="57"/>
      <c r="G38" s="57"/>
    </row>
    <row r="39" spans="2:7" s="54" customFormat="1" ht="9" customHeight="1">
      <c r="B39" s="65"/>
      <c r="E39" s="57"/>
      <c r="G39" s="57"/>
    </row>
    <row r="40" spans="5:7" s="54" customFormat="1" ht="9" customHeight="1">
      <c r="E40" s="57"/>
      <c r="G40" s="57"/>
    </row>
    <row r="41" spans="5:7" s="54" customFormat="1" ht="9" customHeight="1">
      <c r="E41" s="57"/>
      <c r="G41" s="57"/>
    </row>
    <row r="42" spans="5:7" s="54" customFormat="1" ht="9" customHeight="1">
      <c r="E42" s="57"/>
      <c r="G42" s="57"/>
    </row>
    <row r="43" spans="5:7" s="54" customFormat="1" ht="9" customHeight="1">
      <c r="E43" s="57"/>
      <c r="G43" s="57"/>
    </row>
    <row r="44" spans="5:7" s="54" customFormat="1" ht="9" customHeight="1">
      <c r="E44" s="57"/>
      <c r="G44" s="57"/>
    </row>
  </sheetData>
  <sheetProtection/>
  <mergeCells count="8">
    <mergeCell ref="B35:I35"/>
    <mergeCell ref="F4:I5"/>
    <mergeCell ref="B3:I3"/>
    <mergeCell ref="B1:I1"/>
    <mergeCell ref="B2:I2"/>
    <mergeCell ref="B4:B5"/>
    <mergeCell ref="C4:D5"/>
    <mergeCell ref="E4:E5"/>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zoomScaleSheetLayoutView="75" zoomScalePageLayoutView="0" workbookViewId="0" topLeftCell="A1">
      <selection activeCell="K33" sqref="K33"/>
    </sheetView>
  </sheetViews>
  <sheetFormatPr defaultColWidth="8.57421875" defaultRowHeight="9" customHeight="1"/>
  <cols>
    <col min="1" max="1" width="1.7109375" style="2" customWidth="1"/>
    <col min="2" max="2" width="30.421875" style="2" customWidth="1"/>
    <col min="3" max="9" width="7.7109375" style="2" customWidth="1"/>
    <col min="10" max="16384" width="8.57421875" style="2" customWidth="1"/>
  </cols>
  <sheetData>
    <row r="1" spans="1:10" s="74" customFormat="1" ht="15" customHeight="1">
      <c r="A1" s="72"/>
      <c r="B1" s="92" t="str">
        <f>+'[2]Titles_ALL'!$U$385</f>
        <v>Tableau A43 </v>
      </c>
      <c r="C1" s="92" t="s">
        <v>46</v>
      </c>
      <c r="D1" s="92" t="s">
        <v>46</v>
      </c>
      <c r="E1" s="92" t="s">
        <v>46</v>
      </c>
      <c r="F1" s="92" t="s">
        <v>46</v>
      </c>
      <c r="G1" s="92" t="s">
        <v>46</v>
      </c>
      <c r="H1" s="92" t="s">
        <v>46</v>
      </c>
      <c r="I1" s="92" t="s">
        <v>46</v>
      </c>
      <c r="J1" s="73"/>
    </row>
    <row r="2" spans="1:10" s="74" customFormat="1" ht="39" customHeight="1">
      <c r="A2" s="75"/>
      <c r="B2" s="93" t="str">
        <f>+'[2]Titles_ALL'!$V$385</f>
        <v>Principaux exportateurs et importateurs des frais pour usage de propriété intellectuelle n.i.a., 2015 et 2016</v>
      </c>
      <c r="C2" s="93" t="s">
        <v>46</v>
      </c>
      <c r="D2" s="93" t="s">
        <v>46</v>
      </c>
      <c r="E2" s="93" t="s">
        <v>46</v>
      </c>
      <c r="F2" s="93" t="s">
        <v>46</v>
      </c>
      <c r="G2" s="93" t="s">
        <v>46</v>
      </c>
      <c r="H2" s="93" t="s">
        <v>46</v>
      </c>
      <c r="I2" s="93" t="s">
        <v>46</v>
      </c>
      <c r="J2" s="76"/>
    </row>
    <row r="3" spans="1:10" s="74" customFormat="1" ht="21" customHeight="1">
      <c r="A3" s="75"/>
      <c r="B3" s="91" t="str">
        <f>+'[2]Titles_ALL'!$X$385</f>
        <v>(En millions de dollars et en pourcentage)</v>
      </c>
      <c r="C3" s="91" t="s">
        <v>46</v>
      </c>
      <c r="D3" s="91" t="s">
        <v>46</v>
      </c>
      <c r="E3" s="91" t="s">
        <v>46</v>
      </c>
      <c r="F3" s="91" t="s">
        <v>46</v>
      </c>
      <c r="G3" s="91" t="s">
        <v>46</v>
      </c>
      <c r="H3" s="91" t="s">
        <v>46</v>
      </c>
      <c r="I3" s="91" t="s">
        <v>46</v>
      </c>
      <c r="J3" s="76"/>
    </row>
    <row r="4" spans="2:9" ht="21" customHeight="1">
      <c r="B4" s="84"/>
      <c r="C4" s="85" t="s">
        <v>10</v>
      </c>
      <c r="D4" s="86"/>
      <c r="E4" s="87" t="s">
        <v>45</v>
      </c>
      <c r="F4" s="87" t="s">
        <v>11</v>
      </c>
      <c r="G4" s="88"/>
      <c r="H4" s="88"/>
      <c r="I4" s="88"/>
    </row>
    <row r="5" spans="2:9" ht="2.25" customHeight="1">
      <c r="B5" s="84"/>
      <c r="C5" s="85"/>
      <c r="D5" s="86"/>
      <c r="E5" s="87"/>
      <c r="F5" s="87"/>
      <c r="G5" s="88"/>
      <c r="H5" s="88"/>
      <c r="I5" s="88"/>
    </row>
    <row r="6" spans="2:9" ht="13.5" customHeight="1">
      <c r="B6" s="7"/>
      <c r="C6" s="23" t="str">
        <f>+'[1]years'!$C$4</f>
        <v>2015</v>
      </c>
      <c r="D6" s="23">
        <f>+'[1]years'!$C$3</f>
        <v>2016</v>
      </c>
      <c r="E6" s="28" t="str">
        <f>+'[1]years'!$C$4</f>
        <v>2015</v>
      </c>
      <c r="F6" s="9" t="str">
        <f>+'[1]years'!$C$18</f>
        <v>2010-15</v>
      </c>
      <c r="G6" s="28" t="str">
        <f>+[1]!YMAX2</f>
        <v>2014</v>
      </c>
      <c r="H6" s="28" t="str">
        <f>+'[1]years'!$C$4</f>
        <v>2015</v>
      </c>
      <c r="I6" s="9">
        <f>+'[1]years'!$C$3</f>
        <v>2016</v>
      </c>
    </row>
    <row r="7" spans="2:4" ht="3.75" customHeight="1">
      <c r="B7" s="10"/>
      <c r="C7" s="10"/>
      <c r="D7" s="10"/>
    </row>
    <row r="8" spans="2:9" ht="12" customHeight="1">
      <c r="B8" s="11" t="s">
        <v>6</v>
      </c>
      <c r="C8" s="11"/>
      <c r="D8" s="21"/>
      <c r="E8" s="12"/>
      <c r="F8" s="12"/>
      <c r="G8" s="12"/>
      <c r="H8" s="12"/>
      <c r="I8" s="12"/>
    </row>
    <row r="9" spans="2:9" ht="12" customHeight="1">
      <c r="B9" s="29" t="s">
        <v>95</v>
      </c>
      <c r="C9" s="17">
        <v>124664</v>
      </c>
      <c r="D9" s="17">
        <v>122226.019556</v>
      </c>
      <c r="E9" s="18">
        <v>41</v>
      </c>
      <c r="F9" s="17">
        <v>3.002923791437606</v>
      </c>
      <c r="G9" s="17">
        <v>1.4496149460299534</v>
      </c>
      <c r="H9" s="17">
        <v>-4.023404419123877</v>
      </c>
      <c r="I9" s="17">
        <v>-1.9556411185265965</v>
      </c>
    </row>
    <row r="10" spans="2:9" ht="10.5" customHeight="1">
      <c r="B10" s="30" t="s">
        <v>66</v>
      </c>
      <c r="C10" s="14">
        <v>106761.97986156</v>
      </c>
      <c r="D10" s="14">
        <v>108120.039372</v>
      </c>
      <c r="E10" s="13">
        <v>35.1</v>
      </c>
      <c r="F10" s="14">
        <v>7.477598879637859</v>
      </c>
      <c r="G10" s="14">
        <v>13.436366545398704</v>
      </c>
      <c r="H10" s="14">
        <v>3.5326415398015953</v>
      </c>
      <c r="I10" s="14">
        <v>1.2720441417450434</v>
      </c>
    </row>
    <row r="11" spans="2:9" ht="10.5" customHeight="1">
      <c r="B11" s="30" t="s">
        <v>49</v>
      </c>
      <c r="C11" s="14">
        <v>67451.5531925</v>
      </c>
      <c r="D11" s="14">
        <v>66470.97051903</v>
      </c>
      <c r="E11" s="13">
        <v>22.2</v>
      </c>
      <c r="F11" s="14">
        <v>11.951353249677442</v>
      </c>
      <c r="G11" s="14">
        <v>26.648398906328307</v>
      </c>
      <c r="H11" s="14">
        <v>1.7624703048097157</v>
      </c>
      <c r="I11" s="14">
        <v>-1.4537584785802027</v>
      </c>
    </row>
    <row r="12" spans="2:9" ht="10.5" customHeight="1">
      <c r="B12" s="30" t="s">
        <v>67</v>
      </c>
      <c r="C12" s="14">
        <v>36476.971</v>
      </c>
      <c r="D12" s="14">
        <v>39013.134</v>
      </c>
      <c r="E12" s="13">
        <v>12</v>
      </c>
      <c r="F12" s="14">
        <v>6.452871863273035</v>
      </c>
      <c r="G12" s="14">
        <v>18.40731598100065</v>
      </c>
      <c r="H12" s="14">
        <v>-2.4277342879090003</v>
      </c>
      <c r="I12" s="14">
        <v>6.952778507842661</v>
      </c>
    </row>
    <row r="13" spans="2:9" ht="10.5" customHeight="1">
      <c r="B13" s="30" t="s">
        <v>68</v>
      </c>
      <c r="C13" s="14">
        <v>16177.874</v>
      </c>
      <c r="D13" s="14">
        <v>17538.884</v>
      </c>
      <c r="E13" s="13">
        <v>5.3</v>
      </c>
      <c r="F13" s="14">
        <v>3.904582447070082</v>
      </c>
      <c r="G13" s="14">
        <v>-2.108632504434671</v>
      </c>
      <c r="H13" s="14">
        <v>-11.210743528824707</v>
      </c>
      <c r="I13" s="14">
        <v>8.412786500871494</v>
      </c>
    </row>
    <row r="14" spans="2:9" ht="10.5" customHeight="1">
      <c r="B14" s="30" t="s">
        <v>69</v>
      </c>
      <c r="C14" s="14">
        <v>6198.9</v>
      </c>
      <c r="D14" s="14">
        <v>6622.4</v>
      </c>
      <c r="E14" s="13">
        <v>2</v>
      </c>
      <c r="F14" s="14">
        <v>14.221633292361368</v>
      </c>
      <c r="G14" s="14">
        <v>19.384949515953885</v>
      </c>
      <c r="H14" s="14">
        <v>19.968647790830452</v>
      </c>
      <c r="I14" s="14">
        <v>6.83185726499862</v>
      </c>
    </row>
    <row r="15" spans="2:9" ht="10.5" customHeight="1">
      <c r="B15" s="30" t="s">
        <v>70</v>
      </c>
      <c r="C15" s="14">
        <v>5180.005</v>
      </c>
      <c r="D15" s="14">
        <v>5340.175</v>
      </c>
      <c r="E15" s="13">
        <v>1.7</v>
      </c>
      <c r="F15" s="14">
        <v>39.63930259827699</v>
      </c>
      <c r="G15" s="14">
        <v>19.13005314183509</v>
      </c>
      <c r="H15" s="14">
        <v>36.89849620582748</v>
      </c>
      <c r="I15" s="14">
        <v>3.092081957449855</v>
      </c>
    </row>
    <row r="16" spans="2:9" ht="10.5" customHeight="1">
      <c r="B16" s="30" t="s">
        <v>71</v>
      </c>
      <c r="C16" s="14">
        <v>4328.832</v>
      </c>
      <c r="D16" s="14">
        <v>4468.029732</v>
      </c>
      <c r="E16" s="13">
        <v>1.4</v>
      </c>
      <c r="F16" s="14">
        <v>8.994776571756402</v>
      </c>
      <c r="G16" s="14">
        <v>-0.6089957040380622</v>
      </c>
      <c r="H16" s="14">
        <v>-4.713570511612675</v>
      </c>
      <c r="I16" s="14">
        <v>3.2155956156302734</v>
      </c>
    </row>
    <row r="17" spans="2:9" ht="10.5" customHeight="1">
      <c r="B17" s="30" t="s">
        <v>72</v>
      </c>
      <c r="C17" s="14">
        <v>1688.223281</v>
      </c>
      <c r="D17" s="14">
        <v>1715.452689</v>
      </c>
      <c r="E17" s="13">
        <v>0.6</v>
      </c>
      <c r="F17" s="14" t="s">
        <v>62</v>
      </c>
      <c r="G17" s="14" t="s">
        <v>62</v>
      </c>
      <c r="H17" s="14">
        <v>3.333333300688879</v>
      </c>
      <c r="I17" s="14">
        <v>1.6129032401372312</v>
      </c>
    </row>
    <row r="18" spans="2:9" ht="10.5" customHeight="1">
      <c r="B18" s="30" t="s">
        <v>73</v>
      </c>
      <c r="C18" s="14">
        <v>1190</v>
      </c>
      <c r="D18" s="14">
        <v>1235</v>
      </c>
      <c r="E18" s="13">
        <v>0.4</v>
      </c>
      <c r="F18" s="14">
        <v>20.936619830778124</v>
      </c>
      <c r="G18" s="14">
        <v>-14.84759095378564</v>
      </c>
      <c r="H18" s="14">
        <v>37.413394919168596</v>
      </c>
      <c r="I18" s="14">
        <v>3.7815126050420256</v>
      </c>
    </row>
    <row r="19" spans="2:9" ht="10.5" customHeight="1">
      <c r="B19" s="30" t="s">
        <v>74</v>
      </c>
      <c r="C19" s="14">
        <v>1081.382179</v>
      </c>
      <c r="D19" s="14">
        <v>1171.720745</v>
      </c>
      <c r="E19" s="13">
        <v>0.4</v>
      </c>
      <c r="F19" s="14">
        <v>5.421596211908497</v>
      </c>
      <c r="G19" s="14">
        <v>-23.762681268115536</v>
      </c>
      <c r="H19" s="14">
        <v>59.97406475000613</v>
      </c>
      <c r="I19" s="14">
        <v>8.35399063849378</v>
      </c>
    </row>
    <row r="20" spans="2:9" ht="12" customHeight="1">
      <c r="B20" s="15" t="s">
        <v>75</v>
      </c>
      <c r="C20" s="19">
        <v>303748.16732156</v>
      </c>
      <c r="D20" s="19">
        <v>307450.855094</v>
      </c>
      <c r="E20" s="20">
        <v>100</v>
      </c>
      <c r="F20" s="19" t="s">
        <v>62</v>
      </c>
      <c r="G20" s="19" t="s">
        <v>62</v>
      </c>
      <c r="H20" s="19" t="s">
        <v>62</v>
      </c>
      <c r="I20" s="19" t="s">
        <v>62</v>
      </c>
    </row>
    <row r="21" spans="2:9" ht="12" customHeight="1">
      <c r="B21" s="11" t="s">
        <v>7</v>
      </c>
      <c r="C21" s="58"/>
      <c r="D21" s="58"/>
      <c r="E21" s="12"/>
      <c r="F21" s="12"/>
      <c r="G21" s="12"/>
      <c r="H21" s="12"/>
      <c r="I21" s="12"/>
    </row>
    <row r="22" spans="2:9" ht="12" customHeight="1">
      <c r="B22" s="31" t="s">
        <v>66</v>
      </c>
      <c r="C22" s="17">
        <v>177946.09713871</v>
      </c>
      <c r="D22" s="17">
        <v>177849.325417</v>
      </c>
      <c r="E22" s="18">
        <v>55.8</v>
      </c>
      <c r="F22" s="17">
        <v>11.00131548747083</v>
      </c>
      <c r="G22" s="17">
        <v>25.502713433881574</v>
      </c>
      <c r="H22" s="17">
        <v>10.007709642367058</v>
      </c>
      <c r="I22" s="17">
        <v>-0.054382604207703356</v>
      </c>
    </row>
    <row r="23" spans="2:9" ht="10.5" customHeight="1">
      <c r="B23" s="30" t="s">
        <v>50</v>
      </c>
      <c r="C23" s="14">
        <v>108648.94599842999</v>
      </c>
      <c r="D23" s="14">
        <v>109352.59771819999</v>
      </c>
      <c r="E23" s="13">
        <v>34.1</v>
      </c>
      <c r="F23" s="14">
        <v>15.451509707598454</v>
      </c>
      <c r="G23" s="14">
        <v>51.74749155716953</v>
      </c>
      <c r="H23" s="14">
        <v>17.765769723864032</v>
      </c>
      <c r="I23" s="14">
        <v>0.6476378701181007</v>
      </c>
    </row>
    <row r="24" spans="2:9" ht="10.5" customHeight="1">
      <c r="B24" s="32" t="s">
        <v>95</v>
      </c>
      <c r="C24" s="14">
        <v>39495</v>
      </c>
      <c r="D24" s="14">
        <v>42743</v>
      </c>
      <c r="E24" s="13">
        <v>12.4</v>
      </c>
      <c r="F24" s="14">
        <v>3.943074039909522</v>
      </c>
      <c r="G24" s="14">
        <v>8.615542974781265</v>
      </c>
      <c r="H24" s="14">
        <v>-6.427691432903715</v>
      </c>
      <c r="I24" s="14">
        <v>8.223825800734264</v>
      </c>
    </row>
    <row r="25" spans="2:9" ht="10.5" customHeight="1">
      <c r="B25" s="32" t="s">
        <v>74</v>
      </c>
      <c r="C25" s="14">
        <v>22033.455788</v>
      </c>
      <c r="D25" s="14">
        <v>23977.080488</v>
      </c>
      <c r="E25" s="13">
        <v>6.9</v>
      </c>
      <c r="F25" s="14">
        <v>11.061704884985968</v>
      </c>
      <c r="G25" s="14">
        <v>7.496045590046174</v>
      </c>
      <c r="H25" s="14">
        <v>-2.54887806146058</v>
      </c>
      <c r="I25" s="14">
        <v>8.821243107304788</v>
      </c>
    </row>
    <row r="26" spans="2:9" ht="10.5" customHeight="1">
      <c r="B26" s="32" t="s">
        <v>70</v>
      </c>
      <c r="C26" s="14">
        <v>18697.943</v>
      </c>
      <c r="D26" s="14">
        <v>19276.154</v>
      </c>
      <c r="E26" s="13">
        <v>5.9</v>
      </c>
      <c r="F26" s="14">
        <v>2.396682336958511</v>
      </c>
      <c r="G26" s="14">
        <v>-8.948878661539904</v>
      </c>
      <c r="H26" s="14">
        <v>-8.998542405090493</v>
      </c>
      <c r="I26" s="14">
        <v>3.0923775946904986</v>
      </c>
    </row>
    <row r="27" spans="2:9" ht="10.5" customHeight="1">
      <c r="B27" s="32" t="s">
        <v>67</v>
      </c>
      <c r="C27" s="14">
        <v>17033.762</v>
      </c>
      <c r="D27" s="14">
        <v>19671.973</v>
      </c>
      <c r="E27" s="13">
        <v>5.3</v>
      </c>
      <c r="F27" s="14">
        <v>-1.9263749657420615</v>
      </c>
      <c r="G27" s="14">
        <v>17.091611493274762</v>
      </c>
      <c r="H27" s="14">
        <v>-18.364328786915983</v>
      </c>
      <c r="I27" s="14">
        <v>15.488128811474521</v>
      </c>
    </row>
    <row r="28" spans="2:9" ht="10.5" customHeight="1">
      <c r="B28" s="32" t="s">
        <v>68</v>
      </c>
      <c r="C28" s="14">
        <v>12931.83</v>
      </c>
      <c r="D28" s="14">
        <v>12074.905</v>
      </c>
      <c r="E28" s="13">
        <v>4.1</v>
      </c>
      <c r="F28" s="14">
        <v>10.013290309433277</v>
      </c>
      <c r="G28" s="14">
        <v>20.170029022174663</v>
      </c>
      <c r="H28" s="14">
        <v>-8.561989698027872</v>
      </c>
      <c r="I28" s="14">
        <v>-6.626479005678232</v>
      </c>
    </row>
    <row r="29" spans="2:9" ht="10.5" customHeight="1">
      <c r="B29" s="32" t="s">
        <v>69</v>
      </c>
      <c r="C29" s="14">
        <v>10055.9</v>
      </c>
      <c r="D29" s="14">
        <v>9291.6</v>
      </c>
      <c r="E29" s="13">
        <v>3.2</v>
      </c>
      <c r="F29" s="14">
        <v>1.8329249471448428</v>
      </c>
      <c r="G29" s="14">
        <v>7.20966167859467</v>
      </c>
      <c r="H29" s="14">
        <v>-4.647259624502176</v>
      </c>
      <c r="I29" s="14">
        <v>-7.600513131594388</v>
      </c>
    </row>
    <row r="30" spans="2:9" ht="10.5" customHeight="1">
      <c r="B30" s="32" t="s">
        <v>71</v>
      </c>
      <c r="C30" s="14">
        <v>9854.601</v>
      </c>
      <c r="D30" s="14">
        <v>9683.98567</v>
      </c>
      <c r="E30" s="13">
        <v>3.1</v>
      </c>
      <c r="F30" s="14">
        <v>0.2517862264317383</v>
      </c>
      <c r="G30" s="14">
        <v>-1.4844256859179228</v>
      </c>
      <c r="H30" s="14">
        <v>-15.26567629111576</v>
      </c>
      <c r="I30" s="14">
        <v>-1.7313266158619722</v>
      </c>
    </row>
    <row r="31" spans="2:9" ht="10.5" customHeight="1">
      <c r="B31" s="32" t="s">
        <v>87</v>
      </c>
      <c r="C31" s="14">
        <v>5633.85</v>
      </c>
      <c r="D31" s="14">
        <v>4997.36</v>
      </c>
      <c r="E31" s="13">
        <v>1.8</v>
      </c>
      <c r="F31" s="14">
        <v>3.0765055159970744</v>
      </c>
      <c r="G31" s="14">
        <v>-4.174361580491393</v>
      </c>
      <c r="H31" s="14">
        <v>-29.764421553347177</v>
      </c>
      <c r="I31" s="14">
        <v>-11.297602882575863</v>
      </c>
    </row>
    <row r="32" spans="2:9" ht="10.5" customHeight="1">
      <c r="B32" s="32" t="s">
        <v>88</v>
      </c>
      <c r="C32" s="14">
        <v>5250.46</v>
      </c>
      <c r="D32" s="14">
        <v>5140.804612</v>
      </c>
      <c r="E32" s="13">
        <v>1.6</v>
      </c>
      <c r="F32" s="14">
        <v>10.233432186338032</v>
      </c>
      <c r="G32" s="14">
        <v>29.68779423936796</v>
      </c>
      <c r="H32" s="14">
        <v>-11.349630064869498</v>
      </c>
      <c r="I32" s="14">
        <v>-2.0884910655447286</v>
      </c>
    </row>
    <row r="33" spans="2:9" ht="12" customHeight="1">
      <c r="B33" s="15" t="s">
        <v>75</v>
      </c>
      <c r="C33" s="19">
        <v>318932.89892670995</v>
      </c>
      <c r="D33" s="19">
        <v>324706.188187</v>
      </c>
      <c r="E33" s="20">
        <v>100</v>
      </c>
      <c r="F33" s="19" t="s">
        <v>62</v>
      </c>
      <c r="G33" s="19" t="s">
        <v>62</v>
      </c>
      <c r="H33" s="19" t="s">
        <v>62</v>
      </c>
      <c r="I33" s="19" t="s">
        <v>62</v>
      </c>
    </row>
    <row r="34" spans="2:9" s="54" customFormat="1" ht="3.75" customHeight="1">
      <c r="B34" s="63"/>
      <c r="C34" s="63"/>
      <c r="D34" s="63"/>
      <c r="E34" s="66"/>
      <c r="F34" s="63"/>
      <c r="G34" s="66"/>
      <c r="H34" s="63"/>
      <c r="I34" s="63"/>
    </row>
    <row r="35" spans="2:9" s="67" customFormat="1" ht="12" customHeight="1">
      <c r="B35" s="89" t="s">
        <v>92</v>
      </c>
      <c r="C35" s="89"/>
      <c r="D35" s="89"/>
      <c r="E35" s="89"/>
      <c r="F35" s="89"/>
      <c r="G35" s="89"/>
      <c r="H35" s="89"/>
      <c r="I35" s="89"/>
    </row>
    <row r="36" spans="2:9" s="67" customFormat="1" ht="10.5" customHeight="1">
      <c r="B36" s="77" t="s">
        <v>96</v>
      </c>
      <c r="C36" s="77"/>
      <c r="D36" s="77"/>
      <c r="E36" s="77"/>
      <c r="F36" s="77"/>
      <c r="G36" s="77"/>
      <c r="H36" s="77"/>
      <c r="I36" s="77"/>
    </row>
    <row r="37" spans="2:9" s="54" customFormat="1" ht="3.75" customHeight="1">
      <c r="B37" s="69"/>
      <c r="C37" s="69"/>
      <c r="D37" s="69"/>
      <c r="E37" s="69"/>
      <c r="F37" s="69"/>
      <c r="G37" s="69"/>
      <c r="H37" s="69"/>
      <c r="I37" s="69"/>
    </row>
    <row r="38" spans="5:7" s="54" customFormat="1" ht="9" customHeight="1">
      <c r="E38" s="57"/>
      <c r="G38" s="57"/>
    </row>
    <row r="39" spans="5:7" s="54" customFormat="1" ht="9" customHeight="1">
      <c r="E39" s="57"/>
      <c r="G39" s="57"/>
    </row>
    <row r="40" spans="2:7" s="54" customFormat="1" ht="9" customHeight="1">
      <c r="B40" s="65"/>
      <c r="E40" s="57"/>
      <c r="G40" s="57"/>
    </row>
    <row r="41" spans="5:7" s="54" customFormat="1" ht="9" customHeight="1">
      <c r="E41" s="57"/>
      <c r="G41" s="57"/>
    </row>
    <row r="42" spans="5:7" s="54" customFormat="1" ht="9" customHeight="1">
      <c r="E42" s="57"/>
      <c r="G42" s="57"/>
    </row>
    <row r="43" spans="5:7" s="54" customFormat="1" ht="9" customHeight="1">
      <c r="E43" s="57"/>
      <c r="G43" s="57"/>
    </row>
    <row r="44" spans="5:7" s="54" customFormat="1" ht="9" customHeight="1">
      <c r="E44" s="57"/>
      <c r="G44" s="57"/>
    </row>
  </sheetData>
  <sheetProtection/>
  <mergeCells count="8">
    <mergeCell ref="B35:I35"/>
    <mergeCell ref="F4:I5"/>
    <mergeCell ref="B3:I3"/>
    <mergeCell ref="B1:I1"/>
    <mergeCell ref="B2:I2"/>
    <mergeCell ref="B4:B5"/>
    <mergeCell ref="C4:D5"/>
    <mergeCell ref="E4:E5"/>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7.xml><?xml version="1.0" encoding="utf-8"?>
<worksheet xmlns="http://schemas.openxmlformats.org/spreadsheetml/2006/main" xmlns:r="http://schemas.openxmlformats.org/officeDocument/2006/relationships">
  <dimension ref="A1:J44"/>
  <sheetViews>
    <sheetView tabSelected="1" zoomScaleSheetLayoutView="75" zoomScalePageLayoutView="0" workbookViewId="0" topLeftCell="A1">
      <selection activeCell="J12" sqref="J12:K12"/>
    </sheetView>
  </sheetViews>
  <sheetFormatPr defaultColWidth="8.57421875" defaultRowHeight="9" customHeight="1"/>
  <cols>
    <col min="1" max="1" width="1.7109375" style="2" customWidth="1"/>
    <col min="2" max="2" width="30.421875" style="2" customWidth="1"/>
    <col min="3" max="9" width="7.7109375" style="2" customWidth="1"/>
    <col min="10" max="16384" width="8.57421875" style="2" customWidth="1"/>
  </cols>
  <sheetData>
    <row r="1" spans="1:10" s="74" customFormat="1" ht="15" customHeight="1">
      <c r="A1" s="72"/>
      <c r="B1" s="92" t="str">
        <f>+'[2]Titles_ALL'!$AB$385</f>
        <v>Cuadro A43 </v>
      </c>
      <c r="C1" s="92" t="s">
        <v>46</v>
      </c>
      <c r="D1" s="92" t="s">
        <v>46</v>
      </c>
      <c r="E1" s="92" t="s">
        <v>46</v>
      </c>
      <c r="F1" s="92" t="s">
        <v>46</v>
      </c>
      <c r="G1" s="92" t="s">
        <v>46</v>
      </c>
      <c r="H1" s="92" t="s">
        <v>46</v>
      </c>
      <c r="I1" s="92" t="s">
        <v>46</v>
      </c>
      <c r="J1" s="73"/>
    </row>
    <row r="2" spans="1:10" s="74" customFormat="1" ht="39" customHeight="1">
      <c r="A2" s="75"/>
      <c r="B2" s="93" t="str">
        <f>+'[2]Titles_ALL'!AC$385</f>
        <v>Principales exportadores e importadores de cargos por el uso de la propiedad intelectual n.i.o.p., 2015 y 2016</v>
      </c>
      <c r="C2" s="93" t="s">
        <v>46</v>
      </c>
      <c r="D2" s="93" t="s">
        <v>46</v>
      </c>
      <c r="E2" s="93" t="s">
        <v>46</v>
      </c>
      <c r="F2" s="93" t="s">
        <v>46</v>
      </c>
      <c r="G2" s="93" t="s">
        <v>46</v>
      </c>
      <c r="H2" s="93" t="s">
        <v>46</v>
      </c>
      <c r="I2" s="93" t="s">
        <v>46</v>
      </c>
      <c r="J2" s="76"/>
    </row>
    <row r="3" spans="1:10" s="74" customFormat="1" ht="21" customHeight="1">
      <c r="A3" s="75"/>
      <c r="B3" s="91" t="str">
        <f>+'[2]Titles_ALL'!$AE$385</f>
        <v>(Millones de dólares y porcentajes)</v>
      </c>
      <c r="C3" s="91" t="s">
        <v>46</v>
      </c>
      <c r="D3" s="91" t="s">
        <v>46</v>
      </c>
      <c r="E3" s="91" t="s">
        <v>46</v>
      </c>
      <c r="F3" s="91" t="s">
        <v>46</v>
      </c>
      <c r="G3" s="91" t="s">
        <v>46</v>
      </c>
      <c r="H3" s="91" t="s">
        <v>46</v>
      </c>
      <c r="I3" s="91" t="s">
        <v>46</v>
      </c>
      <c r="J3" s="76"/>
    </row>
    <row r="4" spans="2:9" ht="21" customHeight="1">
      <c r="B4" s="84"/>
      <c r="C4" s="85" t="s">
        <v>12</v>
      </c>
      <c r="D4" s="86"/>
      <c r="E4" s="87" t="s">
        <v>53</v>
      </c>
      <c r="F4" s="87" t="s">
        <v>13</v>
      </c>
      <c r="G4" s="88"/>
      <c r="H4" s="88"/>
      <c r="I4" s="88"/>
    </row>
    <row r="5" spans="2:9" ht="2.25" customHeight="1">
      <c r="B5" s="84"/>
      <c r="C5" s="85"/>
      <c r="D5" s="86"/>
      <c r="E5" s="87"/>
      <c r="F5" s="87"/>
      <c r="G5" s="88"/>
      <c r="H5" s="88"/>
      <c r="I5" s="88"/>
    </row>
    <row r="6" spans="2:9" ht="13.5" customHeight="1">
      <c r="B6" s="7"/>
      <c r="C6" s="23" t="str">
        <f>+'[1]years'!$C$4</f>
        <v>2015</v>
      </c>
      <c r="D6" s="23">
        <f>+'[1]years'!$C$3</f>
        <v>2016</v>
      </c>
      <c r="E6" s="23" t="str">
        <f>+'[1]years'!$C$4</f>
        <v>2015</v>
      </c>
      <c r="F6" s="28" t="str">
        <f>+'[1]years'!$C$18</f>
        <v>2010-15</v>
      </c>
      <c r="G6" s="28" t="str">
        <f>+[1]!YMAX2</f>
        <v>2014</v>
      </c>
      <c r="H6" s="28" t="str">
        <f>+'[1]years'!$C$4</f>
        <v>2015</v>
      </c>
      <c r="I6" s="9">
        <f>+'[1]years'!$C$3</f>
        <v>2016</v>
      </c>
    </row>
    <row r="7" spans="2:4" ht="3.75" customHeight="1">
      <c r="B7" s="10"/>
      <c r="C7" s="10"/>
      <c r="D7" s="10"/>
    </row>
    <row r="8" spans="2:9" ht="12" customHeight="1">
      <c r="B8" s="11" t="s">
        <v>8</v>
      </c>
      <c r="C8" s="11"/>
      <c r="D8" s="21"/>
      <c r="E8" s="12"/>
      <c r="F8" s="12"/>
      <c r="G8" s="12"/>
      <c r="H8" s="12"/>
      <c r="I8" s="12"/>
    </row>
    <row r="9" spans="2:9" ht="12" customHeight="1">
      <c r="B9" s="29" t="s">
        <v>93</v>
      </c>
      <c r="C9" s="17">
        <v>124664</v>
      </c>
      <c r="D9" s="17">
        <v>122226.019556</v>
      </c>
      <c r="E9" s="18">
        <v>41</v>
      </c>
      <c r="F9" s="17">
        <v>3.002923791437606</v>
      </c>
      <c r="G9" s="17">
        <v>1.4496149460299534</v>
      </c>
      <c r="H9" s="17">
        <v>-4.023404419123877</v>
      </c>
      <c r="I9" s="17">
        <v>-1.9556411185265965</v>
      </c>
    </row>
    <row r="10" spans="2:9" ht="10.5" customHeight="1">
      <c r="B10" s="30" t="s">
        <v>76</v>
      </c>
      <c r="C10" s="14">
        <v>106761.97986156</v>
      </c>
      <c r="D10" s="14">
        <v>108120.039372</v>
      </c>
      <c r="E10" s="13">
        <v>35.1</v>
      </c>
      <c r="F10" s="14">
        <v>7.477598879637859</v>
      </c>
      <c r="G10" s="14">
        <v>13.436366545398704</v>
      </c>
      <c r="H10" s="14">
        <v>3.5326415398015953</v>
      </c>
      <c r="I10" s="14">
        <v>1.2720441417450434</v>
      </c>
    </row>
    <row r="11" spans="2:9" ht="10.5" customHeight="1">
      <c r="B11" s="30" t="s">
        <v>47</v>
      </c>
      <c r="C11" s="14">
        <v>67451.5531925</v>
      </c>
      <c r="D11" s="14">
        <v>66470.97051903</v>
      </c>
      <c r="E11" s="13">
        <v>22.2</v>
      </c>
      <c r="F11" s="14">
        <v>11.951353249677442</v>
      </c>
      <c r="G11" s="14">
        <v>26.648398906328307</v>
      </c>
      <c r="H11" s="14">
        <v>1.7624703048097157</v>
      </c>
      <c r="I11" s="14">
        <v>-1.4537584785802027</v>
      </c>
    </row>
    <row r="12" spans="2:9" ht="10.5" customHeight="1">
      <c r="B12" s="30" t="s">
        <v>77</v>
      </c>
      <c r="C12" s="14">
        <v>36476.971</v>
      </c>
      <c r="D12" s="14">
        <v>39013.134</v>
      </c>
      <c r="E12" s="13">
        <v>12</v>
      </c>
      <c r="F12" s="14">
        <v>6.452871863273035</v>
      </c>
      <c r="G12" s="14">
        <v>18.40731598100065</v>
      </c>
      <c r="H12" s="14">
        <v>-2.4277342879090003</v>
      </c>
      <c r="I12" s="14">
        <v>6.952778507842661</v>
      </c>
    </row>
    <row r="13" spans="2:9" ht="10.5" customHeight="1">
      <c r="B13" s="30" t="s">
        <v>78</v>
      </c>
      <c r="C13" s="14">
        <v>16177.874</v>
      </c>
      <c r="D13" s="14">
        <v>17538.884</v>
      </c>
      <c r="E13" s="13">
        <v>5.3</v>
      </c>
      <c r="F13" s="14">
        <v>3.904582447070082</v>
      </c>
      <c r="G13" s="14">
        <v>-2.108632504434671</v>
      </c>
      <c r="H13" s="14">
        <v>-11.210743528824707</v>
      </c>
      <c r="I13" s="14">
        <v>8.412786500871494</v>
      </c>
    </row>
    <row r="14" spans="2:9" ht="10.5" customHeight="1">
      <c r="B14" s="30" t="s">
        <v>79</v>
      </c>
      <c r="C14" s="14">
        <v>6198.9</v>
      </c>
      <c r="D14" s="14">
        <v>6622.4</v>
      </c>
      <c r="E14" s="13">
        <v>2</v>
      </c>
      <c r="F14" s="14">
        <v>14.221633292361368</v>
      </c>
      <c r="G14" s="14">
        <v>19.384949515953885</v>
      </c>
      <c r="H14" s="14">
        <v>19.968647790830452</v>
      </c>
      <c r="I14" s="14">
        <v>6.83185726499862</v>
      </c>
    </row>
    <row r="15" spans="2:9" ht="10.5" customHeight="1">
      <c r="B15" s="30" t="s">
        <v>80</v>
      </c>
      <c r="C15" s="14">
        <v>5180.005</v>
      </c>
      <c r="D15" s="14">
        <v>5340.175</v>
      </c>
      <c r="E15" s="13">
        <v>1.7</v>
      </c>
      <c r="F15" s="14">
        <v>39.63930259827699</v>
      </c>
      <c r="G15" s="14">
        <v>19.13005314183509</v>
      </c>
      <c r="H15" s="14">
        <v>36.89849620582748</v>
      </c>
      <c r="I15" s="14">
        <v>3.092081957449855</v>
      </c>
    </row>
    <row r="16" spans="2:9" ht="10.5" customHeight="1">
      <c r="B16" s="30" t="s">
        <v>81</v>
      </c>
      <c r="C16" s="14">
        <v>4328.832</v>
      </c>
      <c r="D16" s="14">
        <v>4468.029732</v>
      </c>
      <c r="E16" s="13">
        <v>1.4</v>
      </c>
      <c r="F16" s="14">
        <v>8.994776571756402</v>
      </c>
      <c r="G16" s="14">
        <v>-0.6089957040380622</v>
      </c>
      <c r="H16" s="14">
        <v>-4.713570511612675</v>
      </c>
      <c r="I16" s="14">
        <v>3.2155956156302734</v>
      </c>
    </row>
    <row r="17" spans="2:9" ht="10.5" customHeight="1">
      <c r="B17" s="30" t="s">
        <v>82</v>
      </c>
      <c r="C17" s="14">
        <v>1688.223281</v>
      </c>
      <c r="D17" s="14">
        <v>1715.452689</v>
      </c>
      <c r="E17" s="13">
        <v>0.6</v>
      </c>
      <c r="F17" s="14" t="s">
        <v>62</v>
      </c>
      <c r="G17" s="14" t="s">
        <v>62</v>
      </c>
      <c r="H17" s="14">
        <v>3.333333300688879</v>
      </c>
      <c r="I17" s="14">
        <v>1.6129032401372312</v>
      </c>
    </row>
    <row r="18" spans="2:9" ht="10.5" customHeight="1">
      <c r="B18" s="30" t="s">
        <v>83</v>
      </c>
      <c r="C18" s="14">
        <v>1190</v>
      </c>
      <c r="D18" s="14">
        <v>1235</v>
      </c>
      <c r="E18" s="13">
        <v>0.4</v>
      </c>
      <c r="F18" s="14">
        <v>20.936619830778124</v>
      </c>
      <c r="G18" s="14">
        <v>-14.84759095378564</v>
      </c>
      <c r="H18" s="14">
        <v>37.413394919168596</v>
      </c>
      <c r="I18" s="14">
        <v>3.7815126050420256</v>
      </c>
    </row>
    <row r="19" spans="2:9" ht="10.5" customHeight="1">
      <c r="B19" s="30" t="s">
        <v>64</v>
      </c>
      <c r="C19" s="14">
        <v>1081.382179</v>
      </c>
      <c r="D19" s="14">
        <v>1171.720745</v>
      </c>
      <c r="E19" s="13">
        <v>0.4</v>
      </c>
      <c r="F19" s="14">
        <v>5.421596211908497</v>
      </c>
      <c r="G19" s="14">
        <v>-23.762681268115536</v>
      </c>
      <c r="H19" s="14">
        <v>59.97406475000613</v>
      </c>
      <c r="I19" s="14">
        <v>8.35399063849378</v>
      </c>
    </row>
    <row r="20" spans="2:9" ht="12" customHeight="1">
      <c r="B20" s="15" t="s">
        <v>84</v>
      </c>
      <c r="C20" s="19">
        <v>303748.16732156</v>
      </c>
      <c r="D20" s="19">
        <v>307450.855094</v>
      </c>
      <c r="E20" s="20">
        <v>100</v>
      </c>
      <c r="F20" s="19" t="s">
        <v>62</v>
      </c>
      <c r="G20" s="19" t="s">
        <v>62</v>
      </c>
      <c r="H20" s="19" t="s">
        <v>62</v>
      </c>
      <c r="I20" s="19" t="s">
        <v>62</v>
      </c>
    </row>
    <row r="21" spans="2:9" ht="12" customHeight="1">
      <c r="B21" s="11" t="s">
        <v>9</v>
      </c>
      <c r="C21" s="58"/>
      <c r="D21" s="58"/>
      <c r="E21" s="12"/>
      <c r="F21" s="12"/>
      <c r="G21" s="12"/>
      <c r="H21" s="12"/>
      <c r="I21" s="12"/>
    </row>
    <row r="22" spans="2:9" ht="12" customHeight="1">
      <c r="B22" s="31" t="s">
        <v>76</v>
      </c>
      <c r="C22" s="17">
        <v>177946.09713871</v>
      </c>
      <c r="D22" s="17">
        <v>177849.325417</v>
      </c>
      <c r="E22" s="18">
        <v>55.8</v>
      </c>
      <c r="F22" s="17">
        <v>11.00131548747083</v>
      </c>
      <c r="G22" s="17">
        <v>25.502713433881574</v>
      </c>
      <c r="H22" s="17">
        <v>10.007709642367058</v>
      </c>
      <c r="I22" s="17">
        <v>-0.054382604207703356</v>
      </c>
    </row>
    <row r="23" spans="2:9" ht="10.5" customHeight="1">
      <c r="B23" s="30" t="s">
        <v>48</v>
      </c>
      <c r="C23" s="14">
        <v>108648.94599842999</v>
      </c>
      <c r="D23" s="14">
        <v>109352.59771819999</v>
      </c>
      <c r="E23" s="13">
        <v>34.1</v>
      </c>
      <c r="F23" s="14">
        <v>15.451509707598454</v>
      </c>
      <c r="G23" s="14">
        <v>51.74749155716953</v>
      </c>
      <c r="H23" s="14">
        <v>17.765769723864032</v>
      </c>
      <c r="I23" s="14">
        <v>0.6476378701181007</v>
      </c>
    </row>
    <row r="24" spans="2:9" ht="10.5" customHeight="1">
      <c r="B24" s="32" t="s">
        <v>93</v>
      </c>
      <c r="C24" s="14">
        <v>39495</v>
      </c>
      <c r="D24" s="14">
        <v>42743</v>
      </c>
      <c r="E24" s="13">
        <v>12.4</v>
      </c>
      <c r="F24" s="14">
        <v>3.943074039909522</v>
      </c>
      <c r="G24" s="14">
        <v>8.615542974781265</v>
      </c>
      <c r="H24" s="14">
        <v>-6.427691432903715</v>
      </c>
      <c r="I24" s="14">
        <v>8.223825800734264</v>
      </c>
    </row>
    <row r="25" spans="2:9" ht="10.5" customHeight="1">
      <c r="B25" s="32" t="s">
        <v>64</v>
      </c>
      <c r="C25" s="14">
        <v>22033.455788</v>
      </c>
      <c r="D25" s="14">
        <v>23977.080488</v>
      </c>
      <c r="E25" s="13">
        <v>6.9</v>
      </c>
      <c r="F25" s="14">
        <v>11.061704884985968</v>
      </c>
      <c r="G25" s="14">
        <v>7.496045590046174</v>
      </c>
      <c r="H25" s="14">
        <v>-2.54887806146058</v>
      </c>
      <c r="I25" s="14">
        <v>8.821243107304788</v>
      </c>
    </row>
    <row r="26" spans="2:9" ht="10.5" customHeight="1">
      <c r="B26" s="32" t="s">
        <v>80</v>
      </c>
      <c r="C26" s="14">
        <v>18697.943</v>
      </c>
      <c r="D26" s="14">
        <v>19276.154</v>
      </c>
      <c r="E26" s="13">
        <v>5.9</v>
      </c>
      <c r="F26" s="14">
        <v>2.396682336958511</v>
      </c>
      <c r="G26" s="14">
        <v>-8.948878661539904</v>
      </c>
      <c r="H26" s="14">
        <v>-8.998542405090493</v>
      </c>
      <c r="I26" s="14">
        <v>3.0923775946904986</v>
      </c>
    </row>
    <row r="27" spans="2:9" ht="10.5" customHeight="1">
      <c r="B27" s="32" t="s">
        <v>77</v>
      </c>
      <c r="C27" s="14">
        <v>17033.762</v>
      </c>
      <c r="D27" s="14">
        <v>19671.973</v>
      </c>
      <c r="E27" s="13">
        <v>5.3</v>
      </c>
      <c r="F27" s="14">
        <v>-1.9263749657420615</v>
      </c>
      <c r="G27" s="14">
        <v>17.091611493274762</v>
      </c>
      <c r="H27" s="14">
        <v>-18.364328786915983</v>
      </c>
      <c r="I27" s="14">
        <v>15.488128811474521</v>
      </c>
    </row>
    <row r="28" spans="2:9" ht="10.5" customHeight="1">
      <c r="B28" s="32" t="s">
        <v>78</v>
      </c>
      <c r="C28" s="14">
        <v>12931.83</v>
      </c>
      <c r="D28" s="14">
        <v>12074.905</v>
      </c>
      <c r="E28" s="13">
        <v>4.1</v>
      </c>
      <c r="F28" s="14">
        <v>10.013290309433277</v>
      </c>
      <c r="G28" s="14">
        <v>20.170029022174663</v>
      </c>
      <c r="H28" s="14">
        <v>-8.561989698027872</v>
      </c>
      <c r="I28" s="14">
        <v>-6.626479005678232</v>
      </c>
    </row>
    <row r="29" spans="2:9" ht="10.5" customHeight="1">
      <c r="B29" s="32" t="s">
        <v>79</v>
      </c>
      <c r="C29" s="14">
        <v>10055.9</v>
      </c>
      <c r="D29" s="14">
        <v>9291.6</v>
      </c>
      <c r="E29" s="13">
        <v>3.2</v>
      </c>
      <c r="F29" s="14">
        <v>1.8329249471448428</v>
      </c>
      <c r="G29" s="14">
        <v>7.20966167859467</v>
      </c>
      <c r="H29" s="14">
        <v>-4.647259624502176</v>
      </c>
      <c r="I29" s="14">
        <v>-7.600513131594388</v>
      </c>
    </row>
    <row r="30" spans="2:9" ht="10.5" customHeight="1">
      <c r="B30" s="32" t="s">
        <v>81</v>
      </c>
      <c r="C30" s="14">
        <v>9854.601</v>
      </c>
      <c r="D30" s="14">
        <v>9683.98567</v>
      </c>
      <c r="E30" s="13">
        <v>3.1</v>
      </c>
      <c r="F30" s="14">
        <v>0.2517862264317383</v>
      </c>
      <c r="G30" s="14">
        <v>-1.4844256859179228</v>
      </c>
      <c r="H30" s="14">
        <v>-15.26567629111576</v>
      </c>
      <c r="I30" s="14">
        <v>-1.7313266158619722</v>
      </c>
    </row>
    <row r="31" spans="2:9" ht="10.5" customHeight="1">
      <c r="B31" s="32" t="s">
        <v>89</v>
      </c>
      <c r="C31" s="14">
        <v>5633.85</v>
      </c>
      <c r="D31" s="14">
        <v>4997.36</v>
      </c>
      <c r="E31" s="13">
        <v>1.8</v>
      </c>
      <c r="F31" s="14">
        <v>3.0765055159970744</v>
      </c>
      <c r="G31" s="14">
        <v>-4.174361580491393</v>
      </c>
      <c r="H31" s="14">
        <v>-29.764421553347177</v>
      </c>
      <c r="I31" s="14">
        <v>-11.297602882575863</v>
      </c>
    </row>
    <row r="32" spans="2:9" ht="10.5" customHeight="1">
      <c r="B32" s="32" t="s">
        <v>90</v>
      </c>
      <c r="C32" s="14">
        <v>5250.46</v>
      </c>
      <c r="D32" s="14">
        <v>5140.804612</v>
      </c>
      <c r="E32" s="13">
        <v>1.6</v>
      </c>
      <c r="F32" s="14">
        <v>10.233432186338032</v>
      </c>
      <c r="G32" s="14">
        <v>29.68779423936796</v>
      </c>
      <c r="H32" s="14">
        <v>-11.349630064869498</v>
      </c>
      <c r="I32" s="14">
        <v>-2.0884910655447286</v>
      </c>
    </row>
    <row r="33" spans="2:9" ht="12" customHeight="1">
      <c r="B33" s="15" t="s">
        <v>84</v>
      </c>
      <c r="C33" s="19">
        <v>318932.89892670995</v>
      </c>
      <c r="D33" s="19">
        <v>324706.188187</v>
      </c>
      <c r="E33" s="20">
        <v>100</v>
      </c>
      <c r="F33" s="19" t="s">
        <v>62</v>
      </c>
      <c r="G33" s="19" t="s">
        <v>62</v>
      </c>
      <c r="H33" s="19" t="s">
        <v>62</v>
      </c>
      <c r="I33" s="19" t="s">
        <v>62</v>
      </c>
    </row>
    <row r="34" spans="2:9" s="54" customFormat="1" ht="3.75" customHeight="1">
      <c r="B34" s="55"/>
      <c r="C34" s="55"/>
      <c r="D34" s="55"/>
      <c r="E34" s="56"/>
      <c r="F34" s="55"/>
      <c r="G34" s="56"/>
      <c r="H34" s="55"/>
      <c r="I34" s="55"/>
    </row>
    <row r="35" spans="1:9" s="67" customFormat="1" ht="12" customHeight="1">
      <c r="A35" s="68"/>
      <c r="B35" s="89" t="s">
        <v>54</v>
      </c>
      <c r="C35" s="89"/>
      <c r="D35" s="89"/>
      <c r="E35" s="89"/>
      <c r="F35" s="89"/>
      <c r="G35" s="89"/>
      <c r="H35" s="89"/>
      <c r="I35" s="89"/>
    </row>
    <row r="36" spans="2:9" s="67" customFormat="1" ht="10.5" customHeight="1">
      <c r="B36" s="77" t="s">
        <v>94</v>
      </c>
      <c r="C36" s="77"/>
      <c r="D36" s="77"/>
      <c r="E36" s="77"/>
      <c r="F36" s="77"/>
      <c r="G36" s="77"/>
      <c r="H36" s="77"/>
      <c r="I36" s="77"/>
    </row>
    <row r="37" spans="2:9" s="54" customFormat="1" ht="3.75" customHeight="1">
      <c r="B37" s="69"/>
      <c r="C37" s="69"/>
      <c r="D37" s="69"/>
      <c r="E37" s="69"/>
      <c r="F37" s="69"/>
      <c r="G37" s="69"/>
      <c r="H37" s="69"/>
      <c r="I37" s="69"/>
    </row>
    <row r="38" spans="5:7" s="54" customFormat="1" ht="9" customHeight="1">
      <c r="E38" s="57"/>
      <c r="G38" s="57"/>
    </row>
    <row r="39" spans="5:7" s="54" customFormat="1" ht="9" customHeight="1">
      <c r="E39" s="57"/>
      <c r="G39" s="57"/>
    </row>
    <row r="40" spans="2:7" s="54" customFormat="1" ht="9" customHeight="1">
      <c r="B40" s="65"/>
      <c r="E40" s="57"/>
      <c r="G40" s="57"/>
    </row>
    <row r="41" spans="5:7" s="54" customFormat="1" ht="9" customHeight="1">
      <c r="E41" s="57"/>
      <c r="G41" s="57"/>
    </row>
    <row r="42" spans="5:7" s="54" customFormat="1" ht="9" customHeight="1">
      <c r="E42" s="57"/>
      <c r="G42" s="57"/>
    </row>
    <row r="43" spans="5:7" s="54" customFormat="1" ht="9" customHeight="1">
      <c r="E43" s="57"/>
      <c r="G43" s="57"/>
    </row>
    <row r="44" spans="5:7" s="54" customFormat="1" ht="9" customHeight="1">
      <c r="E44" s="57"/>
      <c r="G44" s="57"/>
    </row>
  </sheetData>
  <sheetProtection/>
  <mergeCells count="8">
    <mergeCell ref="B35:I35"/>
    <mergeCell ref="F4:I5"/>
    <mergeCell ref="B3:I3"/>
    <mergeCell ref="B1:I1"/>
    <mergeCell ref="B2:I2"/>
    <mergeCell ref="B4:B5"/>
    <mergeCell ref="C4:D5"/>
    <mergeCell ref="E4:E5"/>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Piezas-Jerbi, Mercedes Ninez</cp:lastModifiedBy>
  <cp:lastPrinted>2017-08-25T14:14:22Z</cp:lastPrinted>
  <dcterms:created xsi:type="dcterms:W3CDTF">2007-08-22T12:05:51Z</dcterms:created>
  <dcterms:modified xsi:type="dcterms:W3CDTF">2017-08-25T14:38:44Z</dcterms:modified>
  <cp:category/>
  <cp:version/>
  <cp:contentType/>
  <cp:contentStatus/>
</cp:coreProperties>
</file>